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intel\Downloads\Production Plan Template\"/>
    </mc:Choice>
  </mc:AlternateContent>
  <xr:revisionPtr revIDLastSave="0" documentId="13_ncr:1_{FF6FD5DA-4D32-4196-9863-F8BEA1036A4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fg. Ramp" sheetId="1" r:id="rId1"/>
  </sheets>
  <definedNames>
    <definedName name="AEOH">#REF!</definedName>
    <definedName name="AEOO">#REF!</definedName>
    <definedName name="Best_Buy">#REF!</definedName>
    <definedName name="C_charge">#REF!</definedName>
    <definedName name="CapabilityQuestions">#REF!</definedName>
    <definedName name="Circuit_City">#REF!</definedName>
    <definedName name="CompUSA">#REF!</definedName>
    <definedName name="Costco">#REF!</definedName>
    <definedName name="Demand">#REF!</definedName>
    <definedName name="Electronics_Boutique">#REF!</definedName>
    <definedName name="FEOH">#REF!</definedName>
    <definedName name="FEOO">#REF!</definedName>
    <definedName name="Gamecrazy">#REF!</definedName>
    <definedName name="GameStop">#REF!</definedName>
    <definedName name="KB_Toys">#REF!</definedName>
    <definedName name="Kmart">#REF!</definedName>
    <definedName name="Meijer">#REF!</definedName>
    <definedName name="MultipleLotDiscount">#REF!</definedName>
    <definedName name="Musicland">#REF!</definedName>
    <definedName name="OtherPriceImpacts">#REF!</definedName>
    <definedName name="QOH">#REF!</definedName>
    <definedName name="QOO">#REF!</definedName>
    <definedName name="R_charge">#REF!</definedName>
    <definedName name="ResinPricing">#REF!</definedName>
    <definedName name="Sam_s_Club">#REF!</definedName>
    <definedName name="SCP">#REF!</definedName>
    <definedName name="Sears">#REF!</definedName>
    <definedName name="SpecificationChanges">#REF!</definedName>
    <definedName name="Stock_OH">#REF!</definedName>
    <definedName name="SupplierInfo">#REF!</definedName>
    <definedName name="Target">#REF!</definedName>
    <definedName name="Toys_R_Us">#REF!</definedName>
    <definedName name="Transworld">#REF!</definedName>
    <definedName name="Usable_OH">#REF!</definedName>
    <definedName name="VFG">#REF!</definedName>
    <definedName name="VRAW">#REF!</definedName>
    <definedName name="Wal_Mar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h77YSx/00m0a+Chrzqv1iViRL2MA=="/>
    </ext>
  </extLst>
</workbook>
</file>

<file path=xl/calcChain.xml><?xml version="1.0" encoding="utf-8"?>
<calcChain xmlns="http://schemas.openxmlformats.org/spreadsheetml/2006/main">
  <c r="D104" i="1" l="1"/>
  <c r="D103" i="1"/>
  <c r="B94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B48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B47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B46" i="1"/>
  <c r="C43" i="1"/>
  <c r="D43" i="1" s="1"/>
  <c r="E43" i="1" s="1"/>
  <c r="F43" i="1" s="1"/>
  <c r="G43" i="1" s="1"/>
  <c r="H43" i="1" s="1"/>
  <c r="I43" i="1" s="1"/>
  <c r="J43" i="1" s="1"/>
  <c r="K43" i="1" s="1"/>
  <c r="L43" i="1" s="1"/>
  <c r="M43" i="1" s="1"/>
  <c r="N43" i="1" s="1"/>
  <c r="O43" i="1" s="1"/>
  <c r="P43" i="1" s="1"/>
  <c r="Q43" i="1" s="1"/>
  <c r="R43" i="1" s="1"/>
  <c r="S43" i="1" s="1"/>
  <c r="T43" i="1" s="1"/>
  <c r="U43" i="1" s="1"/>
  <c r="V43" i="1" s="1"/>
  <c r="W43" i="1" s="1"/>
  <c r="X43" i="1" s="1"/>
  <c r="Y43" i="1" s="1"/>
  <c r="Z43" i="1" s="1"/>
  <c r="AA43" i="1" s="1"/>
  <c r="AB43" i="1" s="1"/>
  <c r="AC43" i="1" s="1"/>
  <c r="AD43" i="1" s="1"/>
  <c r="AE43" i="1" s="1"/>
  <c r="AF43" i="1" s="1"/>
  <c r="AG43" i="1" s="1"/>
  <c r="AH43" i="1" s="1"/>
  <c r="AI43" i="1" s="1"/>
  <c r="AJ43" i="1" s="1"/>
  <c r="AK43" i="1" s="1"/>
  <c r="AL43" i="1" s="1"/>
  <c r="AM43" i="1" s="1"/>
  <c r="AN43" i="1" s="1"/>
  <c r="AO43" i="1" s="1"/>
  <c r="AP43" i="1" s="1"/>
  <c r="AQ43" i="1" s="1"/>
  <c r="AR43" i="1" s="1"/>
  <c r="AS43" i="1" s="1"/>
  <c r="AT43" i="1" s="1"/>
  <c r="AU43" i="1" s="1"/>
  <c r="B43" i="1"/>
  <c r="B42" i="1"/>
  <c r="D40" i="1"/>
  <c r="E40" i="1" s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AG40" i="1" s="1"/>
  <c r="AH40" i="1" s="1"/>
  <c r="AI40" i="1" s="1"/>
  <c r="AJ40" i="1" s="1"/>
  <c r="AK40" i="1" s="1"/>
  <c r="AL40" i="1" s="1"/>
  <c r="AM40" i="1" s="1"/>
  <c r="AN40" i="1" s="1"/>
  <c r="AO40" i="1" s="1"/>
  <c r="AP40" i="1" s="1"/>
  <c r="AQ40" i="1" s="1"/>
  <c r="AR40" i="1" s="1"/>
  <c r="AS40" i="1" s="1"/>
  <c r="AT40" i="1" s="1"/>
  <c r="AU40" i="1" s="1"/>
  <c r="C40" i="1"/>
  <c r="B40" i="1"/>
  <c r="B39" i="1"/>
  <c r="C37" i="1"/>
  <c r="D37" i="1" s="1"/>
  <c r="E37" i="1" s="1"/>
  <c r="F37" i="1" s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V37" i="1" s="1"/>
  <c r="W37" i="1" s="1"/>
  <c r="X37" i="1" s="1"/>
  <c r="Y37" i="1" s="1"/>
  <c r="Z37" i="1" s="1"/>
  <c r="AA37" i="1" s="1"/>
  <c r="AB37" i="1" s="1"/>
  <c r="AC37" i="1" s="1"/>
  <c r="AD37" i="1" s="1"/>
  <c r="AE37" i="1" s="1"/>
  <c r="AF37" i="1" s="1"/>
  <c r="AG37" i="1" s="1"/>
  <c r="AH37" i="1" s="1"/>
  <c r="AI37" i="1" s="1"/>
  <c r="AJ37" i="1" s="1"/>
  <c r="AK37" i="1" s="1"/>
  <c r="AL37" i="1" s="1"/>
  <c r="AM37" i="1" s="1"/>
  <c r="AN37" i="1" s="1"/>
  <c r="AO37" i="1" s="1"/>
  <c r="AP37" i="1" s="1"/>
  <c r="AQ37" i="1" s="1"/>
  <c r="AR37" i="1" s="1"/>
  <c r="AS37" i="1" s="1"/>
  <c r="AT37" i="1" s="1"/>
  <c r="AU37" i="1" s="1"/>
  <c r="B37" i="1"/>
  <c r="B36" i="1"/>
  <c r="G34" i="1"/>
  <c r="AT33" i="1"/>
  <c r="AS33" i="1"/>
  <c r="AO33" i="1"/>
  <c r="AM33" i="1"/>
  <c r="AJ33" i="1"/>
  <c r="AH33" i="1"/>
  <c r="AG33" i="1"/>
  <c r="AA33" i="1"/>
  <c r="X33" i="1"/>
  <c r="V33" i="1"/>
  <c r="U33" i="1"/>
  <c r="O33" i="1"/>
  <c r="L33" i="1"/>
  <c r="J33" i="1"/>
  <c r="I33" i="1"/>
  <c r="H31" i="1"/>
  <c r="G31" i="1"/>
  <c r="AU23" i="1"/>
  <c r="AT23" i="1"/>
  <c r="AS23" i="1"/>
  <c r="AR23" i="1"/>
  <c r="AR33" i="1" s="1"/>
  <c r="AQ23" i="1"/>
  <c r="AQ33" i="1" s="1"/>
  <c r="AP23" i="1"/>
  <c r="AO23" i="1"/>
  <c r="AN23" i="1"/>
  <c r="AN33" i="1" s="1"/>
  <c r="AM23" i="1"/>
  <c r="AL23" i="1"/>
  <c r="AL33" i="1" s="1"/>
  <c r="AK23" i="1"/>
  <c r="AJ23" i="1"/>
  <c r="AI23" i="1"/>
  <c r="AH23" i="1"/>
  <c r="AG23" i="1"/>
  <c r="AF23" i="1"/>
  <c r="AF33" i="1" s="1"/>
  <c r="AE23" i="1"/>
  <c r="AE33" i="1" s="1"/>
  <c r="AD23" i="1"/>
  <c r="AC23" i="1"/>
  <c r="AC33" i="1" s="1"/>
  <c r="AB23" i="1"/>
  <c r="AB33" i="1" s="1"/>
  <c r="AA23" i="1"/>
  <c r="Z23" i="1"/>
  <c r="Z33" i="1" s="1"/>
  <c r="Y23" i="1"/>
  <c r="X23" i="1"/>
  <c r="W23" i="1"/>
  <c r="V23" i="1"/>
  <c r="U23" i="1"/>
  <c r="T23" i="1"/>
  <c r="T33" i="1" s="1"/>
  <c r="S23" i="1"/>
  <c r="S33" i="1" s="1"/>
  <c r="R23" i="1"/>
  <c r="Q23" i="1"/>
  <c r="Q33" i="1" s="1"/>
  <c r="P23" i="1"/>
  <c r="P33" i="1" s="1"/>
  <c r="O23" i="1"/>
  <c r="N23" i="1"/>
  <c r="N33" i="1" s="1"/>
  <c r="M23" i="1"/>
  <c r="L23" i="1"/>
  <c r="K23" i="1"/>
  <c r="J23" i="1"/>
  <c r="I23" i="1"/>
  <c r="H23" i="1"/>
  <c r="H33" i="1" s="1"/>
  <c r="G23" i="1"/>
  <c r="G33" i="1" s="1"/>
  <c r="F23" i="1"/>
  <c r="E23" i="1"/>
  <c r="D23" i="1"/>
  <c r="D24" i="1" s="1"/>
  <c r="E24" i="1" s="1"/>
  <c r="F24" i="1" s="1"/>
  <c r="C23" i="1"/>
  <c r="C24" i="1" s="1"/>
  <c r="H19" i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AK19" i="1" s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F19" i="1"/>
  <c r="E19" i="1" s="1"/>
  <c r="D19" i="1"/>
  <c r="C19" i="1" s="1"/>
  <c r="C20" i="1" s="1"/>
  <c r="B4" i="1"/>
  <c r="C29" i="1" l="1"/>
  <c r="D29" i="1" s="1"/>
  <c r="E29" i="1" s="1"/>
  <c r="F29" i="1" s="1"/>
  <c r="G29" i="1" s="1"/>
  <c r="H29" i="1" s="1"/>
  <c r="I29" i="1" s="1"/>
  <c r="J29" i="1" s="1"/>
  <c r="K29" i="1" s="1"/>
  <c r="L29" i="1" s="1"/>
  <c r="M29" i="1" s="1"/>
  <c r="N29" i="1" s="1"/>
  <c r="O29" i="1" s="1"/>
  <c r="P29" i="1" s="1"/>
  <c r="Q29" i="1" s="1"/>
  <c r="R29" i="1" s="1"/>
  <c r="S29" i="1" s="1"/>
  <c r="T29" i="1" s="1"/>
  <c r="U29" i="1" s="1"/>
  <c r="V29" i="1" s="1"/>
  <c r="W29" i="1" s="1"/>
  <c r="X29" i="1" s="1"/>
  <c r="Y29" i="1" s="1"/>
  <c r="Z29" i="1" s="1"/>
  <c r="AA29" i="1" s="1"/>
  <c r="AB29" i="1" s="1"/>
  <c r="AC29" i="1" s="1"/>
  <c r="AD29" i="1" s="1"/>
  <c r="AE29" i="1" s="1"/>
  <c r="AF29" i="1" s="1"/>
  <c r="AG29" i="1" s="1"/>
  <c r="AH29" i="1" s="1"/>
  <c r="AI29" i="1" s="1"/>
  <c r="AJ29" i="1" s="1"/>
  <c r="AK29" i="1" s="1"/>
  <c r="AL29" i="1" s="1"/>
  <c r="AM29" i="1" s="1"/>
  <c r="AN29" i="1" s="1"/>
  <c r="AO29" i="1" s="1"/>
  <c r="AP29" i="1" s="1"/>
  <c r="AQ29" i="1" s="1"/>
  <c r="AR29" i="1" s="1"/>
  <c r="AS29" i="1" s="1"/>
  <c r="AT29" i="1" s="1"/>
  <c r="AU29" i="1" s="1"/>
  <c r="D20" i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J20" i="1" s="1"/>
  <c r="AK20" i="1" s="1"/>
  <c r="AL20" i="1" s="1"/>
  <c r="AM20" i="1" s="1"/>
  <c r="AN20" i="1" s="1"/>
  <c r="AO20" i="1" s="1"/>
  <c r="AP20" i="1" s="1"/>
  <c r="AQ20" i="1" s="1"/>
  <c r="AR20" i="1" s="1"/>
  <c r="AS20" i="1" s="1"/>
  <c r="AT20" i="1" s="1"/>
  <c r="AU20" i="1" s="1"/>
  <c r="G45" i="1"/>
  <c r="H34" i="1"/>
  <c r="W33" i="1"/>
  <c r="G51" i="1"/>
  <c r="AI33" i="1"/>
  <c r="M33" i="1"/>
  <c r="Y33" i="1"/>
  <c r="AK33" i="1"/>
  <c r="I31" i="1"/>
  <c r="K33" i="1"/>
  <c r="AU33" i="1"/>
  <c r="G24" i="1"/>
  <c r="H24" i="1"/>
  <c r="I24" i="1" s="1"/>
  <c r="R33" i="1"/>
  <c r="AD33" i="1"/>
  <c r="AP33" i="1"/>
  <c r="I34" i="1" l="1"/>
  <c r="H45" i="1"/>
  <c r="J31" i="1"/>
  <c r="C94" i="1"/>
  <c r="J24" i="1"/>
  <c r="G52" i="1"/>
  <c r="G54" i="1"/>
  <c r="G53" i="1" l="1"/>
  <c r="H52" i="1"/>
  <c r="H51" i="1"/>
  <c r="H54" i="1" s="1"/>
  <c r="D94" i="1"/>
  <c r="K24" i="1"/>
  <c r="I45" i="1"/>
  <c r="J34" i="1"/>
  <c r="K31" i="1"/>
  <c r="L31" i="1" l="1"/>
  <c r="J45" i="1"/>
  <c r="K34" i="1"/>
  <c r="E94" i="1"/>
  <c r="L24" i="1"/>
  <c r="H53" i="1"/>
  <c r="I51" i="1"/>
  <c r="I54" i="1" s="1"/>
  <c r="K45" i="1" l="1"/>
  <c r="L34" i="1"/>
  <c r="F94" i="1"/>
  <c r="M24" i="1"/>
  <c r="I52" i="1"/>
  <c r="M31" i="1"/>
  <c r="N31" i="1" l="1"/>
  <c r="I53" i="1"/>
  <c r="J51" i="1"/>
  <c r="J54" i="1" s="1"/>
  <c r="G94" i="1"/>
  <c r="N24" i="1"/>
  <c r="O24" i="1" s="1"/>
  <c r="P24" i="1" s="1"/>
  <c r="Q24" i="1" s="1"/>
  <c r="R24" i="1" s="1"/>
  <c r="S24" i="1" s="1"/>
  <c r="T24" i="1" s="1"/>
  <c r="U24" i="1" s="1"/>
  <c r="V24" i="1" s="1"/>
  <c r="W24" i="1" s="1"/>
  <c r="X24" i="1" s="1"/>
  <c r="Y24" i="1" s="1"/>
  <c r="Z24" i="1" s="1"/>
  <c r="AA24" i="1" s="1"/>
  <c r="AB24" i="1" s="1"/>
  <c r="AC24" i="1" s="1"/>
  <c r="AD24" i="1" s="1"/>
  <c r="AE24" i="1" s="1"/>
  <c r="AF24" i="1" s="1"/>
  <c r="AG24" i="1" s="1"/>
  <c r="AH24" i="1" s="1"/>
  <c r="AI24" i="1" s="1"/>
  <c r="AJ24" i="1" s="1"/>
  <c r="AK24" i="1" s="1"/>
  <c r="AL24" i="1" s="1"/>
  <c r="AM24" i="1" s="1"/>
  <c r="AN24" i="1" s="1"/>
  <c r="AO24" i="1" s="1"/>
  <c r="AP24" i="1" s="1"/>
  <c r="AQ24" i="1" s="1"/>
  <c r="AR24" i="1" s="1"/>
  <c r="AS24" i="1" s="1"/>
  <c r="AT24" i="1" s="1"/>
  <c r="AU24" i="1" s="1"/>
  <c r="L45" i="1"/>
  <c r="M34" i="1"/>
  <c r="O31" i="1" l="1"/>
  <c r="M45" i="1"/>
  <c r="N34" i="1"/>
  <c r="J52" i="1"/>
  <c r="J53" i="1" l="1"/>
  <c r="K51" i="1"/>
  <c r="K54" i="1" s="1"/>
  <c r="O34" i="1"/>
  <c r="N45" i="1"/>
  <c r="P31" i="1"/>
  <c r="K52" i="1" l="1"/>
  <c r="Q31" i="1"/>
  <c r="O45" i="1"/>
  <c r="P34" i="1"/>
  <c r="P45" i="1" l="1"/>
  <c r="Q34" i="1"/>
  <c r="R31" i="1"/>
  <c r="K53" i="1"/>
  <c r="L51" i="1"/>
  <c r="L54" i="1" s="1"/>
  <c r="L52" i="1" l="1"/>
  <c r="S31" i="1"/>
  <c r="R34" i="1"/>
  <c r="Q45" i="1"/>
  <c r="R45" i="1" l="1"/>
  <c r="S34" i="1"/>
  <c r="T31" i="1"/>
  <c r="L53" i="1"/>
  <c r="M51" i="1"/>
  <c r="M54" i="1" s="1"/>
  <c r="M52" i="1" l="1"/>
  <c r="U31" i="1"/>
  <c r="S45" i="1"/>
  <c r="T34" i="1"/>
  <c r="U34" i="1" l="1"/>
  <c r="T45" i="1"/>
  <c r="V31" i="1"/>
  <c r="M53" i="1"/>
  <c r="N51" i="1"/>
  <c r="N54" i="1" s="1"/>
  <c r="N52" i="1" l="1"/>
  <c r="W31" i="1"/>
  <c r="U45" i="1"/>
  <c r="V34" i="1"/>
  <c r="V45" i="1" l="1"/>
  <c r="W34" i="1"/>
  <c r="X31" i="1"/>
  <c r="N53" i="1"/>
  <c r="O51" i="1"/>
  <c r="O54" i="1" s="1"/>
  <c r="O52" i="1" l="1"/>
  <c r="Y31" i="1"/>
  <c r="W45" i="1"/>
  <c r="X34" i="1"/>
  <c r="Z31" i="1" l="1"/>
  <c r="X45" i="1"/>
  <c r="Y34" i="1"/>
  <c r="O53" i="1"/>
  <c r="P51" i="1"/>
  <c r="P54" i="1" s="1"/>
  <c r="Y45" i="1" l="1"/>
  <c r="Z34" i="1"/>
  <c r="AA31" i="1"/>
  <c r="P52" i="1"/>
  <c r="P53" i="1" l="1"/>
  <c r="Q51" i="1"/>
  <c r="Q54" i="1" s="1"/>
  <c r="AB31" i="1"/>
  <c r="AA34" i="1"/>
  <c r="Z45" i="1"/>
  <c r="AA45" i="1" l="1"/>
  <c r="AB34" i="1"/>
  <c r="AC31" i="1"/>
  <c r="Q52" i="1"/>
  <c r="Q53" i="1" l="1"/>
  <c r="R51" i="1"/>
  <c r="R54" i="1" s="1"/>
  <c r="AD31" i="1"/>
  <c r="AB45" i="1"/>
  <c r="AC34" i="1"/>
  <c r="AD34" i="1" l="1"/>
  <c r="AC45" i="1"/>
  <c r="AE31" i="1"/>
  <c r="R52" i="1"/>
  <c r="R53" i="1" l="1"/>
  <c r="S51" i="1"/>
  <c r="S52" i="1" s="1"/>
  <c r="AF31" i="1"/>
  <c r="AD45" i="1"/>
  <c r="AE34" i="1"/>
  <c r="S53" i="1" l="1"/>
  <c r="T51" i="1"/>
  <c r="T52" i="1" s="1"/>
  <c r="AE45" i="1"/>
  <c r="AF34" i="1"/>
  <c r="AG31" i="1"/>
  <c r="T53" i="1" l="1"/>
  <c r="U51" i="1"/>
  <c r="U52" i="1" s="1"/>
  <c r="AH31" i="1"/>
  <c r="AG34" i="1"/>
  <c r="AF45" i="1"/>
  <c r="U53" i="1" l="1"/>
  <c r="V51" i="1"/>
  <c r="V52" i="1" s="1"/>
  <c r="AG45" i="1"/>
  <c r="AH34" i="1"/>
  <c r="AI31" i="1"/>
  <c r="V53" i="1" l="1"/>
  <c r="W51" i="1"/>
  <c r="W52" i="1" s="1"/>
  <c r="AJ31" i="1"/>
  <c r="AH45" i="1"/>
  <c r="AI34" i="1"/>
  <c r="W53" i="1" l="1"/>
  <c r="X51" i="1"/>
  <c r="X52" i="1" s="1"/>
  <c r="AI45" i="1"/>
  <c r="AJ34" i="1"/>
  <c r="AK31" i="1"/>
  <c r="X53" i="1" l="1"/>
  <c r="Y51" i="1"/>
  <c r="Y52" i="1" s="1"/>
  <c r="AJ45" i="1"/>
  <c r="AK34" i="1"/>
  <c r="AL31" i="1"/>
  <c r="Y53" i="1" l="1"/>
  <c r="Z51" i="1"/>
  <c r="Z52" i="1" s="1"/>
  <c r="AM31" i="1"/>
  <c r="AK45" i="1"/>
  <c r="AL34" i="1"/>
  <c r="Z53" i="1" l="1"/>
  <c r="AA51" i="1"/>
  <c r="AA52" i="1" s="1"/>
  <c r="AN31" i="1"/>
  <c r="AM34" i="1"/>
  <c r="AL45" i="1"/>
  <c r="AA53" i="1" l="1"/>
  <c r="AB51" i="1"/>
  <c r="AB52" i="1" s="1"/>
  <c r="AM45" i="1"/>
  <c r="AN34" i="1"/>
  <c r="AO31" i="1"/>
  <c r="AB53" i="1" l="1"/>
  <c r="AC51" i="1"/>
  <c r="AC52" i="1" s="1"/>
  <c r="AP31" i="1"/>
  <c r="AN45" i="1"/>
  <c r="AO34" i="1"/>
  <c r="AC53" i="1" l="1"/>
  <c r="AD51" i="1"/>
  <c r="AD52" i="1" s="1"/>
  <c r="AQ31" i="1"/>
  <c r="AP34" i="1"/>
  <c r="AO45" i="1"/>
  <c r="AD53" i="1" l="1"/>
  <c r="AE51" i="1"/>
  <c r="AE52" i="1" s="1"/>
  <c r="AP45" i="1"/>
  <c r="AQ34" i="1"/>
  <c r="AR31" i="1"/>
  <c r="AE53" i="1" l="1"/>
  <c r="AF51" i="1"/>
  <c r="AF52" i="1" s="1"/>
  <c r="AS31" i="1"/>
  <c r="AQ45" i="1"/>
  <c r="AR34" i="1"/>
  <c r="AF53" i="1" l="1"/>
  <c r="AG51" i="1"/>
  <c r="AG52" i="1" s="1"/>
  <c r="AT31" i="1"/>
  <c r="AS34" i="1"/>
  <c r="AR45" i="1"/>
  <c r="AG53" i="1" l="1"/>
  <c r="AH51" i="1"/>
  <c r="AH52" i="1" s="1"/>
  <c r="AS45" i="1"/>
  <c r="AT34" i="1"/>
  <c r="AU31" i="1"/>
  <c r="AH53" i="1" l="1"/>
  <c r="AI51" i="1"/>
  <c r="AI52" i="1" s="1"/>
  <c r="AT45" i="1"/>
  <c r="AU34" i="1"/>
  <c r="AU45" i="1" s="1"/>
  <c r="AI53" i="1" l="1"/>
  <c r="AJ51" i="1"/>
  <c r="AJ52" i="1" s="1"/>
  <c r="AJ53" i="1" l="1"/>
  <c r="AK51" i="1"/>
  <c r="AK52" i="1" s="1"/>
  <c r="AK53" i="1" l="1"/>
  <c r="AL51" i="1"/>
  <c r="AL52" i="1" s="1"/>
  <c r="AL53" i="1" l="1"/>
  <c r="AM51" i="1"/>
  <c r="AM52" i="1" s="1"/>
  <c r="AM53" i="1" l="1"/>
  <c r="AN51" i="1"/>
  <c r="AN52" i="1" s="1"/>
  <c r="AN53" i="1" l="1"/>
  <c r="AO51" i="1"/>
  <c r="AO52" i="1" s="1"/>
  <c r="AO53" i="1" l="1"/>
  <c r="AP51" i="1"/>
  <c r="AP52" i="1" s="1"/>
  <c r="AP53" i="1" l="1"/>
  <c r="AQ51" i="1"/>
  <c r="AQ52" i="1" s="1"/>
  <c r="AQ53" i="1" l="1"/>
  <c r="AR51" i="1"/>
  <c r="AR52" i="1" s="1"/>
  <c r="AR53" i="1" l="1"/>
  <c r="AS51" i="1"/>
  <c r="AS52" i="1" s="1"/>
  <c r="AS53" i="1" l="1"/>
  <c r="AT51" i="1"/>
  <c r="AT52" i="1" s="1"/>
  <c r="AT53" i="1" l="1"/>
  <c r="AU51" i="1"/>
  <c r="AU52" i="1" s="1"/>
  <c r="AU53" i="1" s="1"/>
</calcChain>
</file>

<file path=xl/sharedStrings.xml><?xml version="1.0" encoding="utf-8"?>
<sst xmlns="http://schemas.openxmlformats.org/spreadsheetml/2006/main" count="85" uniqueCount="85">
  <si>
    <t>Project Name</t>
  </si>
  <si>
    <t>Estimated volume per year</t>
  </si>
  <si>
    <t>Max installed cap. per month</t>
  </si>
  <si>
    <t>PV / Prod. start date</t>
  </si>
  <si>
    <t>First Ship Date</t>
  </si>
  <si>
    <t>Day 1 qty</t>
  </si>
  <si>
    <t>Est. last ship date (sea)</t>
  </si>
  <si>
    <t>Est. last ship date (air)</t>
  </si>
  <si>
    <t>Last ship (sea) - PV (# weeks)</t>
  </si>
  <si>
    <t>Last ship (air) - PV (# weeks)</t>
  </si>
  <si>
    <t>Ramp Capacity</t>
  </si>
  <si>
    <t>Build start date :</t>
  </si>
  <si>
    <t>Ship date :</t>
  </si>
  <si>
    <t>Wk -3</t>
  </si>
  <si>
    <t>Wk -2</t>
  </si>
  <si>
    <t>Wk -1</t>
  </si>
  <si>
    <t>Wk 0</t>
  </si>
  <si>
    <t>Wk 1</t>
  </si>
  <si>
    <t>Wk 2</t>
  </si>
  <si>
    <t>Wk 3</t>
  </si>
  <si>
    <t>Wk 4</t>
  </si>
  <si>
    <t>Wk 5</t>
  </si>
  <si>
    <t>Wk 6</t>
  </si>
  <si>
    <t>Wk 7</t>
  </si>
  <si>
    <t>Wk 8</t>
  </si>
  <si>
    <t>Wk 9</t>
  </si>
  <si>
    <t>Wk 10</t>
  </si>
  <si>
    <t>Wk 11</t>
  </si>
  <si>
    <t>Wk 12</t>
  </si>
  <si>
    <t>Wk 13</t>
  </si>
  <si>
    <t>Wk 14</t>
  </si>
  <si>
    <t>Wk 15</t>
  </si>
  <si>
    <t>Wk 16</t>
  </si>
  <si>
    <t>Wk 17</t>
  </si>
  <si>
    <t>Wk 18</t>
  </si>
  <si>
    <t>Wk 19</t>
  </si>
  <si>
    <t>Wk 20</t>
  </si>
  <si>
    <t>Wk 21</t>
  </si>
  <si>
    <t>Wk 22</t>
  </si>
  <si>
    <t>Wk 23</t>
  </si>
  <si>
    <t>Wk 24</t>
  </si>
  <si>
    <t>Wk 25</t>
  </si>
  <si>
    <t>Wk 26</t>
  </si>
  <si>
    <t>Wk 27</t>
  </si>
  <si>
    <t>Wk 28</t>
  </si>
  <si>
    <t>Wk 29</t>
  </si>
  <si>
    <t>Wk 30</t>
  </si>
  <si>
    <t>Wk 31</t>
  </si>
  <si>
    <t>Wk 32</t>
  </si>
  <si>
    <t>Wk 33</t>
  </si>
  <si>
    <t>Wk 34</t>
  </si>
  <si>
    <t>Wk 35</t>
  </si>
  <si>
    <t>Wk 36</t>
  </si>
  <si>
    <t>Wk 37</t>
  </si>
  <si>
    <t>Wk 38</t>
  </si>
  <si>
    <t>Wk 39</t>
  </si>
  <si>
    <t>Wk 40</t>
  </si>
  <si>
    <t>Wk 41</t>
  </si>
  <si>
    <t>% of max capacity</t>
  </si>
  <si>
    <t>Weekly volume</t>
  </si>
  <si>
    <t>Cumulative volume</t>
  </si>
  <si>
    <t xml:space="preserve"> (if needed)</t>
  </si>
  <si>
    <t>Ship plan</t>
  </si>
  <si>
    <t>Ship date (Friday):</t>
  </si>
  <si>
    <t>MS plan (ship dates)</t>
  </si>
  <si>
    <t>MS Plan (cummulative)</t>
  </si>
  <si>
    <t>CM capacity (ship dates)</t>
  </si>
  <si>
    <t>CM capacity (cummulative)</t>
  </si>
  <si>
    <t>CM capacity vs Plan</t>
  </si>
  <si>
    <t>CM plan (ship date)</t>
  </si>
  <si>
    <t>CM ship plan (cumm)</t>
  </si>
  <si>
    <t>CM ship plan vs Plan</t>
  </si>
  <si>
    <t>% of capacity</t>
  </si>
  <si>
    <t>Day 1 volume (changing max. capacity installed and # of weeks between PV and last day shipment)</t>
  </si>
  <si>
    <t>Max cap.</t>
  </si>
  <si>
    <t>3 wks</t>
  </si>
  <si>
    <t>4 wks</t>
  </si>
  <si>
    <t>5 wks</t>
  </si>
  <si>
    <t>6 wks</t>
  </si>
  <si>
    <t>7 wks</t>
  </si>
  <si>
    <t>less than</t>
  </si>
  <si>
    <t>Between</t>
  </si>
  <si>
    <t>and</t>
  </si>
  <si>
    <t>More than</t>
  </si>
  <si>
    <t>Production Plan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</si>
</sst>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[$-409]d\-mmm\-yy"/>
    <numFmt numFmtId="166" formatCode="0.0"/>
  </numFmts>
  <fonts count="22" x14ac:knownFonts="1">
    <font>
      <sz val="10"/>
      <color rgb="FF000000"/>
      <name val="Arial"/>
    </font>
    <font>
      <sz val="10"/>
      <color theme="1"/>
      <name val="Times New Roman"/>
      <family val="1"/>
    </font>
    <font>
      <sz val="18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FF523B"/>
      <name val="Times New Roman"/>
      <family val="1"/>
    </font>
    <font>
      <b/>
      <i/>
      <u/>
      <sz val="12"/>
      <color theme="1"/>
      <name val="Times New Roman"/>
      <family val="1"/>
    </font>
    <font>
      <sz val="8"/>
      <color theme="1"/>
      <name val="Times New Roman"/>
      <family val="1"/>
    </font>
    <font>
      <sz val="10"/>
      <name val="Times New Roman"/>
      <family val="1"/>
    </font>
    <font>
      <i/>
      <sz val="10"/>
      <color rgb="FFFF0000"/>
      <name val="Times New Roman"/>
      <family val="1"/>
    </font>
    <font>
      <sz val="16"/>
      <color theme="1"/>
      <name val="Times New Roman"/>
      <family val="1"/>
    </font>
    <font>
      <b/>
      <i/>
      <u/>
      <sz val="11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rgb="FF808080"/>
      <name val="Times New Roman"/>
      <family val="1"/>
    </font>
    <font>
      <b/>
      <sz val="10"/>
      <color theme="1"/>
      <name val="Times New Roman"/>
      <family val="1"/>
    </font>
    <font>
      <b/>
      <i/>
      <u/>
      <sz val="10"/>
      <color theme="1"/>
      <name val="Times New Roman"/>
      <family val="1"/>
    </font>
    <font>
      <sz val="10"/>
      <color rgb="FFEC362B"/>
      <name val="Times New Roman"/>
      <family val="1"/>
    </font>
    <font>
      <sz val="10"/>
      <color rgb="FF0000FF"/>
      <name val="Times New Roman"/>
      <family val="1"/>
    </font>
    <font>
      <b/>
      <i/>
      <sz val="10"/>
      <color rgb="FF333399"/>
      <name val="Times New Roman"/>
      <family val="1"/>
    </font>
    <font>
      <sz val="11"/>
      <color rgb="FF3F3F76"/>
      <name val="Times New Roman"/>
      <family val="1"/>
    </font>
    <font>
      <sz val="11"/>
      <color rgb="FF9C5700"/>
      <name val="Times New Roman"/>
      <family val="1"/>
    </font>
    <font>
      <sz val="48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FF523B"/>
        <bgColor rgb="FFFF523B"/>
      </patternFill>
    </fill>
    <fill>
      <patternFill patternType="solid">
        <fgColor rgb="FFEC362B"/>
        <bgColor rgb="FFEC362B"/>
      </patternFill>
    </fill>
    <fill>
      <patternFill patternType="solid">
        <fgColor rgb="FF929DB1"/>
        <bgColor rgb="FF929DB1"/>
      </patternFill>
    </fill>
    <fill>
      <patternFill patternType="solid">
        <fgColor rgb="FFC5CBD4"/>
        <bgColor rgb="FFC5CBD4"/>
      </patternFill>
    </fill>
    <fill>
      <patternFill patternType="solid">
        <fgColor rgb="FF333A47"/>
        <bgColor rgb="FF333A47"/>
      </patternFill>
    </fill>
    <fill>
      <patternFill patternType="solid">
        <fgColor rgb="FF495060"/>
        <bgColor rgb="FF495060"/>
      </patternFill>
    </fill>
    <fill>
      <patternFill patternType="solid">
        <fgColor rgb="FF1E2023"/>
        <bgColor rgb="FF1E2023"/>
      </patternFill>
    </fill>
    <fill>
      <patternFill patternType="solid">
        <fgColor theme="0"/>
        <bgColor theme="0"/>
      </patternFill>
    </fill>
    <fill>
      <patternFill patternType="solid">
        <fgColor rgb="FFDBDEE4"/>
        <bgColor rgb="FFDBDEE4"/>
      </patternFill>
    </fill>
    <fill>
      <patternFill patternType="solid">
        <fgColor rgb="FFC0C0C0"/>
        <bgColor rgb="FFC0C0C0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">
    <xf numFmtId="0" fontId="0" fillId="0" borderId="0"/>
  </cellStyleXfs>
  <cellXfs count="8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4" fillId="2" borderId="1" xfId="0" applyFont="1" applyFill="1" applyBorder="1"/>
    <xf numFmtId="0" fontId="3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6" borderId="1" xfId="0" applyFont="1" applyFill="1" applyBorder="1"/>
    <xf numFmtId="0" fontId="1" fillId="7" borderId="1" xfId="0" applyFont="1" applyFill="1" applyBorder="1"/>
    <xf numFmtId="0" fontId="5" fillId="0" borderId="0" xfId="0" applyFont="1"/>
    <xf numFmtId="0" fontId="3" fillId="0" borderId="0" xfId="0" applyFont="1"/>
    <xf numFmtId="0" fontId="1" fillId="8" borderId="1" xfId="0" applyFont="1" applyFill="1" applyBorder="1"/>
    <xf numFmtId="16" fontId="6" fillId="0" borderId="0" xfId="0" applyNumberFormat="1" applyFont="1" applyAlignment="1">
      <alignment horizontal="left"/>
    </xf>
    <xf numFmtId="0" fontId="1" fillId="0" borderId="2" xfId="0" applyFont="1" applyBorder="1"/>
    <xf numFmtId="0" fontId="7" fillId="4" borderId="2" xfId="0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0" fontId="8" fillId="0" borderId="0" xfId="0" applyFont="1"/>
    <xf numFmtId="165" fontId="1" fillId="4" borderId="2" xfId="0" applyNumberFormat="1" applyFont="1" applyFill="1" applyBorder="1" applyAlignment="1">
      <alignment horizontal="center"/>
    </xf>
    <xf numFmtId="0" fontId="1" fillId="9" borderId="1" xfId="0" applyFont="1" applyFill="1" applyBorder="1"/>
    <xf numFmtId="0" fontId="1" fillId="9" borderId="3" xfId="0" applyFont="1" applyFill="1" applyBorder="1" applyAlignment="1">
      <alignment horizontal="center"/>
    </xf>
    <xf numFmtId="0" fontId="7" fillId="0" borderId="4" xfId="0" applyFont="1" applyBorder="1"/>
    <xf numFmtId="165" fontId="1" fillId="0" borderId="0" xfId="0" applyNumberFormat="1" applyFont="1" applyAlignment="1">
      <alignment horizontal="center"/>
    </xf>
    <xf numFmtId="0" fontId="9" fillId="0" borderId="0" xfId="0" applyFont="1"/>
    <xf numFmtId="164" fontId="1" fillId="4" borderId="2" xfId="0" applyNumberFormat="1" applyFont="1" applyFill="1" applyBorder="1" applyAlignment="1">
      <alignment horizontal="center" vertical="center"/>
    </xf>
    <xf numFmtId="165" fontId="1" fillId="10" borderId="2" xfId="0" applyNumberFormat="1" applyFont="1" applyFill="1" applyBorder="1" applyAlignment="1">
      <alignment horizontal="center"/>
    </xf>
    <xf numFmtId="166" fontId="1" fillId="10" borderId="2" xfId="0" applyNumberFormat="1" applyFont="1" applyFill="1" applyBorder="1" applyAlignment="1">
      <alignment horizontal="center"/>
    </xf>
    <xf numFmtId="9" fontId="1" fillId="0" borderId="0" xfId="0" applyNumberFormat="1" applyFont="1"/>
    <xf numFmtId="3" fontId="1" fillId="0" borderId="0" xfId="0" applyNumberFormat="1" applyFont="1"/>
    <xf numFmtId="3" fontId="1" fillId="9" borderId="1" xfId="0" applyNumberFormat="1" applyFont="1" applyFill="1" applyBorder="1"/>
    <xf numFmtId="0" fontId="10" fillId="0" borderId="0" xfId="0" applyFont="1"/>
    <xf numFmtId="0" fontId="11" fillId="4" borderId="1" xfId="0" applyFont="1" applyFill="1" applyBorder="1" applyAlignment="1">
      <alignment horizontal="right"/>
    </xf>
    <xf numFmtId="16" fontId="11" fillId="3" borderId="1" xfId="0" applyNumberFormat="1" applyFont="1" applyFill="1" applyBorder="1" applyAlignment="1">
      <alignment horizontal="center"/>
    </xf>
    <xf numFmtId="16" fontId="11" fillId="3" borderId="5" xfId="0" applyNumberFormat="1" applyFont="1" applyFill="1" applyBorder="1" applyAlignment="1">
      <alignment horizontal="center"/>
    </xf>
    <xf numFmtId="16" fontId="12" fillId="4" borderId="1" xfId="0" applyNumberFormat="1" applyFont="1" applyFill="1" applyBorder="1" applyAlignment="1">
      <alignment horizontal="center"/>
    </xf>
    <xf numFmtId="16" fontId="11" fillId="4" borderId="1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6" xfId="0" applyFont="1" applyBorder="1" applyAlignment="1">
      <alignment horizontal="center"/>
    </xf>
    <xf numFmtId="0" fontId="14" fillId="0" borderId="0" xfId="0" applyFont="1" applyAlignment="1">
      <alignment horizontal="center"/>
    </xf>
    <xf numFmtId="9" fontId="1" fillId="11" borderId="7" xfId="0" applyNumberFormat="1" applyFont="1" applyFill="1" applyBorder="1" applyAlignment="1">
      <alignment horizontal="center"/>
    </xf>
    <xf numFmtId="9" fontId="1" fillId="11" borderId="8" xfId="0" applyNumberFormat="1" applyFont="1" applyFill="1" applyBorder="1" applyAlignment="1">
      <alignment horizontal="center"/>
    </xf>
    <xf numFmtId="9" fontId="1" fillId="11" borderId="9" xfId="0" applyNumberFormat="1" applyFont="1" applyFill="1" applyBorder="1" applyAlignment="1">
      <alignment horizontal="center"/>
    </xf>
    <xf numFmtId="164" fontId="1" fillId="12" borderId="10" xfId="0" applyNumberFormat="1" applyFont="1" applyFill="1" applyBorder="1"/>
    <xf numFmtId="164" fontId="1" fillId="12" borderId="1" xfId="0" applyNumberFormat="1" applyFont="1" applyFill="1" applyBorder="1"/>
    <xf numFmtId="164" fontId="1" fillId="12" borderId="5" xfId="0" applyNumberFormat="1" applyFont="1" applyFill="1" applyBorder="1"/>
    <xf numFmtId="164" fontId="1" fillId="0" borderId="0" xfId="0" applyNumberFormat="1" applyFont="1"/>
    <xf numFmtId="164" fontId="14" fillId="0" borderId="0" xfId="0" applyNumberFormat="1" applyFont="1"/>
    <xf numFmtId="0" fontId="1" fillId="0" borderId="11" xfId="0" applyFont="1" applyBorder="1" applyAlignment="1">
      <alignment horizontal="center"/>
    </xf>
    <xf numFmtId="0" fontId="3" fillId="0" borderId="0" xfId="0" applyFont="1" applyAlignment="1"/>
    <xf numFmtId="0" fontId="7" fillId="0" borderId="12" xfId="0" applyFont="1" applyBorder="1"/>
    <xf numFmtId="0" fontId="15" fillId="0" borderId="0" xfId="0" applyFont="1"/>
    <xf numFmtId="0" fontId="16" fillId="10" borderId="1" xfId="0" applyFont="1" applyFill="1" applyBorder="1" applyAlignment="1">
      <alignment horizontal="right"/>
    </xf>
    <xf numFmtId="16" fontId="16" fillId="10" borderId="1" xfId="0" applyNumberFormat="1" applyFont="1" applyFill="1" applyBorder="1" applyAlignment="1">
      <alignment horizontal="center"/>
    </xf>
    <xf numFmtId="164" fontId="1" fillId="11" borderId="1" xfId="0" applyNumberFormat="1" applyFont="1" applyFill="1" applyBorder="1"/>
    <xf numFmtId="38" fontId="1" fillId="0" borderId="13" xfId="0" applyNumberFormat="1" applyFont="1" applyBorder="1"/>
    <xf numFmtId="38" fontId="1" fillId="0" borderId="0" xfId="0" applyNumberFormat="1" applyFont="1"/>
    <xf numFmtId="164" fontId="1" fillId="4" borderId="1" xfId="0" applyNumberFormat="1" applyFont="1" applyFill="1" applyBorder="1"/>
    <xf numFmtId="38" fontId="14" fillId="0" borderId="13" xfId="0" applyNumberFormat="1" applyFont="1" applyBorder="1"/>
    <xf numFmtId="9" fontId="17" fillId="0" borderId="0" xfId="0" applyNumberFormat="1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/>
    <xf numFmtId="43" fontId="1" fillId="0" borderId="0" xfId="0" applyNumberFormat="1" applyFont="1"/>
    <xf numFmtId="0" fontId="18" fillId="0" borderId="0" xfId="0" applyFont="1"/>
    <xf numFmtId="3" fontId="1" fillId="0" borderId="0" xfId="0" applyNumberFormat="1" applyFont="1" applyAlignment="1">
      <alignment horizontal="center"/>
    </xf>
    <xf numFmtId="164" fontId="11" fillId="4" borderId="7" xfId="0" applyNumberFormat="1" applyFont="1" applyFill="1" applyBorder="1"/>
    <xf numFmtId="164" fontId="11" fillId="4" borderId="8" xfId="0" applyNumberFormat="1" applyFont="1" applyFill="1" applyBorder="1"/>
    <xf numFmtId="0" fontId="19" fillId="12" borderId="14" xfId="0" applyFont="1" applyFill="1" applyBorder="1"/>
    <xf numFmtId="3" fontId="1" fillId="11" borderId="1" xfId="0" applyNumberFormat="1" applyFont="1" applyFill="1" applyBorder="1" applyAlignment="1">
      <alignment horizontal="center"/>
    </xf>
    <xf numFmtId="164" fontId="11" fillId="3" borderId="7" xfId="0" applyNumberFormat="1" applyFont="1" applyFill="1" applyBorder="1"/>
    <xf numFmtId="164" fontId="11" fillId="3" borderId="8" xfId="0" applyNumberFormat="1" applyFont="1" applyFill="1" applyBorder="1"/>
    <xf numFmtId="164" fontId="11" fillId="3" borderId="10" xfId="0" applyNumberFormat="1" applyFont="1" applyFill="1" applyBorder="1"/>
    <xf numFmtId="164" fontId="11" fillId="3" borderId="1" xfId="0" applyNumberFormat="1" applyFont="1" applyFill="1" applyBorder="1"/>
    <xf numFmtId="0" fontId="20" fillId="13" borderId="1" xfId="0" applyFont="1" applyFill="1" applyBorder="1"/>
    <xf numFmtId="0" fontId="11" fillId="0" borderId="0" xfId="0" applyFont="1"/>
    <xf numFmtId="0" fontId="11" fillId="3" borderId="1" xfId="0" applyFont="1" applyFill="1" applyBorder="1" applyAlignment="1">
      <alignment horizontal="right"/>
    </xf>
    <xf numFmtId="3" fontId="11" fillId="11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right"/>
    </xf>
    <xf numFmtId="3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right"/>
    </xf>
    <xf numFmtId="3" fontId="1" fillId="10" borderId="1" xfId="0" applyNumberFormat="1" applyFont="1" applyFill="1" applyBorder="1" applyAlignment="1">
      <alignment horizontal="center"/>
    </xf>
    <xf numFmtId="0" fontId="2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rPr lang="en-US"/>
              <a:t>XXXX Production Ramp
(ship dates from CM)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24588116618292316"/>
          <c:y val="0.24712713027324182"/>
          <c:w val="0.62230748760729515"/>
          <c:h val="0.4770128328530016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C0504D"/>
            </a:solidFill>
          </c:spPr>
          <c:invertIfNegative val="1"/>
          <c:cat>
            <c:numRef>
              <c:f>'Mfg. Ramp'!$G$29:$R$29</c:f>
              <c:numCache>
                <c:formatCode>d\-mmm</c:formatCode>
                <c:ptCount val="12"/>
                <c:pt idx="0">
                  <c:v>43451</c:v>
                </c:pt>
                <c:pt idx="1">
                  <c:v>43458</c:v>
                </c:pt>
                <c:pt idx="2">
                  <c:v>43465</c:v>
                </c:pt>
                <c:pt idx="3">
                  <c:v>43472</c:v>
                </c:pt>
                <c:pt idx="4">
                  <c:v>43479</c:v>
                </c:pt>
                <c:pt idx="5">
                  <c:v>43486</c:v>
                </c:pt>
                <c:pt idx="6">
                  <c:v>43493</c:v>
                </c:pt>
                <c:pt idx="7">
                  <c:v>43500</c:v>
                </c:pt>
                <c:pt idx="8">
                  <c:v>43507</c:v>
                </c:pt>
                <c:pt idx="9">
                  <c:v>43514</c:v>
                </c:pt>
                <c:pt idx="10">
                  <c:v>43521</c:v>
                </c:pt>
                <c:pt idx="11">
                  <c:v>43528</c:v>
                </c:pt>
              </c:numCache>
            </c:numRef>
          </c:cat>
          <c:val>
            <c:numRef>
              <c:f>'Mfg. Ramp'!$G$51:$R$51</c:f>
              <c:numCache>
                <c:formatCode>_(* #,##0_);_(* \(#,##0\);_(*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2280-4771-B1D3-823003D06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6211646"/>
        <c:axId val="1607468557"/>
      </c:barChart>
      <c:lineChart>
        <c:grouping val="standard"/>
        <c:varyColors val="1"/>
        <c:ser>
          <c:idx val="1"/>
          <c:order val="1"/>
          <c:spPr>
            <a:ln w="9525" cmpd="sng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 cmpd="sng">
                <a:solidFill>
                  <a:srgbClr val="000080"/>
                </a:solidFill>
              </a:ln>
            </c:spPr>
          </c:marker>
          <c:cat>
            <c:numRef>
              <c:f>'Mfg. Ramp'!$G$29:$R$29</c:f>
              <c:numCache>
                <c:formatCode>d\-mmm</c:formatCode>
                <c:ptCount val="12"/>
                <c:pt idx="0">
                  <c:v>43451</c:v>
                </c:pt>
                <c:pt idx="1">
                  <c:v>43458</c:v>
                </c:pt>
                <c:pt idx="2">
                  <c:v>43465</c:v>
                </c:pt>
                <c:pt idx="3">
                  <c:v>43472</c:v>
                </c:pt>
                <c:pt idx="4">
                  <c:v>43479</c:v>
                </c:pt>
                <c:pt idx="5">
                  <c:v>43486</c:v>
                </c:pt>
                <c:pt idx="6">
                  <c:v>43493</c:v>
                </c:pt>
                <c:pt idx="7">
                  <c:v>43500</c:v>
                </c:pt>
                <c:pt idx="8">
                  <c:v>43507</c:v>
                </c:pt>
                <c:pt idx="9">
                  <c:v>43514</c:v>
                </c:pt>
                <c:pt idx="10">
                  <c:v>43521</c:v>
                </c:pt>
                <c:pt idx="11">
                  <c:v>43528</c:v>
                </c:pt>
              </c:numCache>
            </c:numRef>
          </c:cat>
          <c:val>
            <c:numRef>
              <c:f>'Mfg. Ramp'!$G$52:$R$52</c:f>
              <c:numCache>
                <c:formatCode>_(* #,##0_);_(* \(#,##0\);_(*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80-4771-B1D3-823003D06130}"/>
            </c:ext>
          </c:extLst>
        </c:ser>
        <c:ser>
          <c:idx val="2"/>
          <c:order val="2"/>
          <c:spPr>
            <a:ln w="9525" cmpd="sng">
              <a:solidFill>
                <a:srgbClr val="FF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00"/>
              </a:solidFill>
              <a:ln cmpd="sng">
                <a:solidFill>
                  <a:srgbClr val="FFFF00"/>
                </a:solidFill>
              </a:ln>
            </c:spPr>
          </c:marker>
          <c:cat>
            <c:numRef>
              <c:f>'Mfg. Ramp'!$G$29:$R$29</c:f>
              <c:numCache>
                <c:formatCode>d\-mmm</c:formatCode>
                <c:ptCount val="12"/>
                <c:pt idx="0">
                  <c:v>43451</c:v>
                </c:pt>
                <c:pt idx="1">
                  <c:v>43458</c:v>
                </c:pt>
                <c:pt idx="2">
                  <c:v>43465</c:v>
                </c:pt>
                <c:pt idx="3">
                  <c:v>43472</c:v>
                </c:pt>
                <c:pt idx="4">
                  <c:v>43479</c:v>
                </c:pt>
                <c:pt idx="5">
                  <c:v>43486</c:v>
                </c:pt>
                <c:pt idx="6">
                  <c:v>43493</c:v>
                </c:pt>
                <c:pt idx="7">
                  <c:v>43500</c:v>
                </c:pt>
                <c:pt idx="8">
                  <c:v>43507</c:v>
                </c:pt>
                <c:pt idx="9">
                  <c:v>43514</c:v>
                </c:pt>
                <c:pt idx="10">
                  <c:v>43521</c:v>
                </c:pt>
                <c:pt idx="11">
                  <c:v>43528</c:v>
                </c:pt>
              </c:numCache>
            </c:numRef>
          </c:cat>
          <c:val>
            <c:numRef>
              <c:f>'Mfg. Ramp'!$G$31:$R$31</c:f>
              <c:numCache>
                <c:formatCode>_(* #,##0_);_(* \(#,##0\);_(*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80-4771-B1D3-823003D06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895746"/>
        <c:axId val="597566826"/>
      </c:lineChart>
      <c:dateAx>
        <c:axId val="1266211646"/>
        <c:scaling>
          <c:orientation val="minMax"/>
        </c:scaling>
        <c:delete val="0"/>
        <c:axPos val="b"/>
        <c:numFmt formatCode="d\-mmm" sourceLinked="1"/>
        <c:majorTickMark val="cross"/>
        <c:minorTickMark val="cross"/>
        <c:tickLblPos val="nextTo"/>
        <c:txPr>
          <a:bodyPr rot="0"/>
          <a:lstStyle/>
          <a:p>
            <a:pPr lvl="0">
              <a:defRPr b="1" i="0"/>
            </a:pPr>
            <a:endParaRPr lang="en-US"/>
          </a:p>
        </c:txPr>
        <c:crossAx val="1607468557"/>
        <c:crosses val="autoZero"/>
        <c:auto val="1"/>
        <c:lblOffset val="100"/>
        <c:baseTimeUnit val="days"/>
      </c:dateAx>
      <c:valAx>
        <c:axId val="1607468557"/>
        <c:scaling>
          <c:orientation val="minMax"/>
          <c:max val="60000"/>
        </c:scaling>
        <c:delete val="0"/>
        <c:axPos val="l"/>
        <c:majorGridlines>
          <c:spPr>
            <a:ln>
              <a:solidFill>
                <a:srgbClr val="FFFFFF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/>
                </a:pPr>
                <a:r>
                  <a:rPr lang="en-US"/>
                  <a:t>Weekly volume</a:t>
                </a:r>
              </a:p>
            </c:rich>
          </c:tx>
          <c:overlay val="0"/>
        </c:title>
        <c:numFmt formatCode="_(* #,##0_);_(* \(#,##0\);_(* &quot;-&quot;??_);_(@_)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/>
            </a:pPr>
            <a:endParaRPr lang="en-US"/>
          </a:p>
        </c:txPr>
        <c:crossAx val="1266211646"/>
        <c:crosses val="autoZero"/>
        <c:crossBetween val="between"/>
      </c:valAx>
      <c:dateAx>
        <c:axId val="1149895746"/>
        <c:scaling>
          <c:orientation val="minMax"/>
        </c:scaling>
        <c:delete val="1"/>
        <c:axPos val="b"/>
        <c:numFmt formatCode="d\-mmm" sourceLinked="1"/>
        <c:majorTickMark val="cross"/>
        <c:minorTickMark val="cross"/>
        <c:tickLblPos val="nextTo"/>
        <c:crossAx val="597566826"/>
        <c:crosses val="autoZero"/>
        <c:auto val="1"/>
        <c:lblOffset val="100"/>
        <c:baseTimeUnit val="days"/>
      </c:dateAx>
      <c:valAx>
        <c:axId val="597566826"/>
        <c:scaling>
          <c:orientation val="minMax"/>
        </c:scaling>
        <c:delete val="0"/>
        <c:axPos val="r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/>
                </a:pPr>
                <a:r>
                  <a:rPr lang="en-US"/>
                  <a:t>Cumulative volume</a:t>
                </a:r>
              </a:p>
            </c:rich>
          </c:tx>
          <c:overlay val="0"/>
        </c:title>
        <c:numFmt formatCode="_(* #,##0_);_(* \(#,##0\);_(* &quot;-&quot;??_);_(@_)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/>
            </a:pPr>
            <a:endParaRPr lang="en-US"/>
          </a:p>
        </c:txPr>
        <c:crossAx val="1149895746"/>
        <c:crosses val="max"/>
        <c:crossBetween val="between"/>
      </c:valAx>
      <c:spPr>
        <a:solidFill>
          <a:srgbClr val="FFFFFF"/>
        </a:solidFill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504825</xdr:colOff>
      <xdr:row>65</xdr:row>
      <xdr:rowOff>76200</xdr:rowOff>
    </xdr:from>
    <xdr:ext cx="10248900" cy="3505200"/>
    <xdr:graphicFrame macro="">
      <xdr:nvGraphicFramePr>
        <xdr:cNvPr id="1314958182" name="Chart 1">
          <a:extLst>
            <a:ext uri="{FF2B5EF4-FFF2-40B4-BE49-F238E27FC236}">
              <a16:creationId xmlns:a16="http://schemas.microsoft.com/office/drawing/2014/main" id="{00000000-0008-0000-0000-000066AB60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9</xdr:col>
      <xdr:colOff>0</xdr:colOff>
      <xdr:row>54</xdr:row>
      <xdr:rowOff>76200</xdr:rowOff>
    </xdr:from>
    <xdr:ext cx="1123950" cy="11430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-5400000">
          <a:off x="4779263" y="3222788"/>
          <a:ext cx="1133475" cy="1114425"/>
        </a:xfrm>
        <a:prstGeom prst="rightArrow">
          <a:avLst>
            <a:gd name="adj1" fmla="val 50000"/>
            <a:gd name="adj2" fmla="val 37109"/>
          </a:avLst>
        </a:prstGeom>
        <a:gradFill>
          <a:gsLst>
            <a:gs pos="0">
              <a:srgbClr val="808080">
                <a:alpha val="93725"/>
              </a:srgbClr>
            </a:gs>
            <a:gs pos="100000">
              <a:srgbClr val="C0C0C0"/>
            </a:gs>
          </a:gsLst>
          <a:lin ang="0" scaled="0"/>
        </a:gra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13</xdr:col>
      <xdr:colOff>238125</xdr:colOff>
      <xdr:row>54</xdr:row>
      <xdr:rowOff>142875</xdr:rowOff>
    </xdr:from>
    <xdr:ext cx="1114425" cy="11430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-5400000">
          <a:off x="4779263" y="3227550"/>
          <a:ext cx="1133475" cy="1104900"/>
        </a:xfrm>
        <a:prstGeom prst="rightArrow">
          <a:avLst>
            <a:gd name="adj1" fmla="val 50000"/>
            <a:gd name="adj2" fmla="val 37109"/>
          </a:avLst>
        </a:prstGeom>
        <a:gradFill>
          <a:gsLst>
            <a:gs pos="0">
              <a:srgbClr val="808080">
                <a:alpha val="93725"/>
              </a:srgbClr>
            </a:gs>
            <a:gs pos="100000">
              <a:srgbClr val="C0C0C0"/>
            </a:gs>
          </a:gsLst>
          <a:lin ang="0" scaled="0"/>
        </a:gradFill>
        <a:ln w="9525" cap="flat" cmpd="sng">
          <a:solidFill>
            <a:srgbClr val="0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1000"/>
  <sheetViews>
    <sheetView showGridLines="0" tabSelected="1" zoomScale="90" zoomScaleNormal="90" workbookViewId="0">
      <selection activeCell="A63" sqref="A1:AU63"/>
    </sheetView>
  </sheetViews>
  <sheetFormatPr defaultColWidth="14.42578125" defaultRowHeight="15" customHeight="1" outlineLevelRow="1" x14ac:dyDescent="0.2"/>
  <cols>
    <col min="1" max="1" width="4.140625" style="3" customWidth="1"/>
    <col min="2" max="2" width="28.85546875" style="3" customWidth="1"/>
    <col min="3" max="3" width="14.42578125" style="3" customWidth="1"/>
    <col min="4" max="7" width="11.7109375" style="3" customWidth="1"/>
    <col min="8" max="47" width="14" style="3" customWidth="1"/>
    <col min="48" max="49" width="9.140625" style="3" customWidth="1"/>
    <col min="50" max="16384" width="14.42578125" style="3"/>
  </cols>
  <sheetData>
    <row r="1" spans="1:49" ht="9.75" customHeight="1" x14ac:dyDescent="0.35">
      <c r="A1" s="1"/>
      <c r="B1" s="2"/>
      <c r="C1" s="1"/>
      <c r="D1" s="1"/>
      <c r="E1" s="1"/>
      <c r="F1" s="1"/>
      <c r="G1" s="1"/>
      <c r="I1" s="4"/>
      <c r="J1" s="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49" ht="13.5" hidden="1" customHeight="1" x14ac:dyDescent="0.2">
      <c r="A2" s="1"/>
      <c r="B2" s="1"/>
      <c r="C2" s="1"/>
      <c r="D2" s="1"/>
      <c r="E2" s="1"/>
      <c r="F2" s="1"/>
      <c r="G2" s="1"/>
      <c r="I2" s="6"/>
      <c r="J2" s="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</row>
    <row r="3" spans="1:49" ht="84" customHeight="1" x14ac:dyDescent="0.85">
      <c r="A3" s="1"/>
      <c r="B3" s="83" t="s">
        <v>84</v>
      </c>
      <c r="C3" s="1"/>
      <c r="D3" s="1"/>
      <c r="E3" s="1"/>
      <c r="F3" s="1"/>
      <c r="G3" s="1"/>
      <c r="I3" s="8"/>
      <c r="J3" s="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</row>
    <row r="4" spans="1:49" ht="13.5" customHeight="1" x14ac:dyDescent="0.25">
      <c r="A4" s="1"/>
      <c r="B4" s="10" t="str">
        <f>+CONCATENATE(C7," Capacity Ramp Model")</f>
        <v xml:space="preserve"> Capacity Ramp Model</v>
      </c>
      <c r="C4" s="1"/>
      <c r="D4" s="1"/>
      <c r="E4" s="1"/>
      <c r="F4" s="1"/>
      <c r="G4" s="1"/>
      <c r="H4" s="11"/>
      <c r="I4" s="11"/>
      <c r="J4" s="1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</row>
    <row r="5" spans="1:49" ht="13.5" customHeight="1" x14ac:dyDescent="0.2">
      <c r="A5" s="1"/>
      <c r="B5" s="1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</row>
    <row r="6" spans="1:49" ht="13.5" customHeight="1" x14ac:dyDescent="0.2">
      <c r="A6" s="1"/>
      <c r="B6" s="13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</row>
    <row r="7" spans="1:49" ht="13.5" customHeight="1" x14ac:dyDescent="0.2">
      <c r="A7" s="1"/>
      <c r="B7" s="14" t="s">
        <v>0</v>
      </c>
      <c r="C7" s="15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49" ht="13.5" customHeight="1" x14ac:dyDescent="0.2">
      <c r="A8" s="1"/>
      <c r="B8" s="14" t="s">
        <v>1</v>
      </c>
      <c r="C8" s="1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1:49" ht="13.5" customHeight="1" x14ac:dyDescent="0.2">
      <c r="A9" s="1"/>
      <c r="B9" s="14" t="s">
        <v>2</v>
      </c>
      <c r="C9" s="16">
        <v>1500000</v>
      </c>
      <c r="D9" s="1"/>
      <c r="E9" s="1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1:49" ht="13.5" customHeight="1" x14ac:dyDescent="0.2">
      <c r="A10" s="1"/>
      <c r="B10" s="14" t="s">
        <v>3</v>
      </c>
      <c r="C10" s="18">
        <v>43447</v>
      </c>
      <c r="D10" s="1"/>
      <c r="E10" s="17"/>
      <c r="F10" s="1"/>
      <c r="G10" s="1"/>
      <c r="H10" s="19"/>
      <c r="I10" s="19"/>
      <c r="J10" s="20"/>
      <c r="K10" s="2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1:49" ht="13.5" customHeight="1" x14ac:dyDescent="0.3">
      <c r="A11" s="1"/>
      <c r="B11" s="14" t="s">
        <v>4</v>
      </c>
      <c r="C11" s="18"/>
      <c r="D11" s="22"/>
      <c r="E11" s="17"/>
      <c r="F11" s="1"/>
      <c r="G11" s="23"/>
      <c r="H11" s="19"/>
      <c r="I11" s="19"/>
      <c r="J11" s="20"/>
      <c r="K11" s="2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pans="1:49" ht="13.5" customHeight="1" x14ac:dyDescent="0.2">
      <c r="A12" s="1"/>
      <c r="B12" s="14" t="s">
        <v>5</v>
      </c>
      <c r="C12" s="24"/>
      <c r="D12" s="22"/>
      <c r="E12" s="17"/>
      <c r="F12" s="1"/>
      <c r="G12" s="1"/>
      <c r="H12" s="19"/>
      <c r="I12" s="19"/>
      <c r="J12" s="20"/>
      <c r="K12" s="2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1:49" ht="13.5" customHeight="1" outlineLevel="1" x14ac:dyDescent="0.2">
      <c r="A13" s="1"/>
      <c r="B13" s="14" t="s">
        <v>6</v>
      </c>
      <c r="C13" s="25"/>
      <c r="D13" s="22"/>
      <c r="E13" s="1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</row>
    <row r="14" spans="1:49" ht="13.5" customHeight="1" outlineLevel="1" x14ac:dyDescent="0.2">
      <c r="A14" s="1"/>
      <c r="B14" s="14" t="s">
        <v>7</v>
      </c>
      <c r="C14" s="25"/>
      <c r="D14" s="22"/>
      <c r="E14" s="17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</row>
    <row r="15" spans="1:49" ht="13.5" customHeight="1" outlineLevel="1" x14ac:dyDescent="0.2">
      <c r="A15" s="1"/>
      <c r="B15" s="14" t="s">
        <v>8</v>
      </c>
      <c r="C15" s="26"/>
      <c r="D15" s="22"/>
      <c r="E15" s="1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1:49" ht="13.5" customHeight="1" outlineLevel="1" x14ac:dyDescent="0.2">
      <c r="A16" s="1"/>
      <c r="B16" s="14" t="s">
        <v>9</v>
      </c>
      <c r="C16" s="26"/>
      <c r="D16" s="27"/>
      <c r="E16" s="27"/>
      <c r="F16" s="27"/>
      <c r="G16" s="27"/>
      <c r="H16" s="27"/>
      <c r="I16" s="27"/>
      <c r="J16" s="27"/>
      <c r="K16" s="27"/>
      <c r="L16" s="27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</row>
    <row r="17" spans="1:49" ht="13.5" customHeight="1" x14ac:dyDescent="0.2">
      <c r="A17" s="1"/>
      <c r="B17" s="1"/>
      <c r="C17" s="28"/>
      <c r="D17" s="28"/>
      <c r="E17" s="28"/>
      <c r="F17" s="29"/>
      <c r="G17" s="29"/>
      <c r="H17" s="29"/>
      <c r="I17" s="29"/>
      <c r="J17" s="29"/>
      <c r="K17" s="29"/>
      <c r="L17" s="2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</row>
    <row r="18" spans="1:49" ht="13.5" customHeight="1" outlineLevel="1" x14ac:dyDescent="0.25">
      <c r="A18" s="1"/>
      <c r="B18" s="30" t="s">
        <v>10</v>
      </c>
      <c r="C18" s="1"/>
      <c r="D18" s="1"/>
      <c r="E18" s="1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</row>
    <row r="19" spans="1:49" ht="13.5" customHeight="1" outlineLevel="1" x14ac:dyDescent="0.2">
      <c r="A19" s="1"/>
      <c r="B19" s="31" t="s">
        <v>11</v>
      </c>
      <c r="C19" s="32">
        <f t="shared" ref="C19:F19" si="0">IF(D19="","",D19-7)</f>
        <v>43419</v>
      </c>
      <c r="D19" s="32">
        <f t="shared" si="0"/>
        <v>43426</v>
      </c>
      <c r="E19" s="32">
        <f t="shared" si="0"/>
        <v>43433</v>
      </c>
      <c r="F19" s="33">
        <f t="shared" si="0"/>
        <v>43440</v>
      </c>
      <c r="G19" s="34">
        <v>43447</v>
      </c>
      <c r="H19" s="35">
        <f t="shared" ref="H19:AU19" si="1">IF(G19="","",G19+7)</f>
        <v>43454</v>
      </c>
      <c r="I19" s="35">
        <f t="shared" si="1"/>
        <v>43461</v>
      </c>
      <c r="J19" s="35">
        <f t="shared" si="1"/>
        <v>43468</v>
      </c>
      <c r="K19" s="35">
        <f t="shared" si="1"/>
        <v>43475</v>
      </c>
      <c r="L19" s="35">
        <f t="shared" si="1"/>
        <v>43482</v>
      </c>
      <c r="M19" s="35">
        <f t="shared" si="1"/>
        <v>43489</v>
      </c>
      <c r="N19" s="35">
        <f t="shared" si="1"/>
        <v>43496</v>
      </c>
      <c r="O19" s="35">
        <f t="shared" si="1"/>
        <v>43503</v>
      </c>
      <c r="P19" s="35">
        <f t="shared" si="1"/>
        <v>43510</v>
      </c>
      <c r="Q19" s="35">
        <f t="shared" si="1"/>
        <v>43517</v>
      </c>
      <c r="R19" s="35">
        <f t="shared" si="1"/>
        <v>43524</v>
      </c>
      <c r="S19" s="35">
        <f t="shared" si="1"/>
        <v>43531</v>
      </c>
      <c r="T19" s="35">
        <f t="shared" si="1"/>
        <v>43538</v>
      </c>
      <c r="U19" s="35">
        <f t="shared" si="1"/>
        <v>43545</v>
      </c>
      <c r="V19" s="35">
        <f t="shared" si="1"/>
        <v>43552</v>
      </c>
      <c r="W19" s="35">
        <f t="shared" si="1"/>
        <v>43559</v>
      </c>
      <c r="X19" s="35">
        <f t="shared" si="1"/>
        <v>43566</v>
      </c>
      <c r="Y19" s="35">
        <f t="shared" si="1"/>
        <v>43573</v>
      </c>
      <c r="Z19" s="35">
        <f t="shared" si="1"/>
        <v>43580</v>
      </c>
      <c r="AA19" s="35">
        <f t="shared" si="1"/>
        <v>43587</v>
      </c>
      <c r="AB19" s="35">
        <f t="shared" si="1"/>
        <v>43594</v>
      </c>
      <c r="AC19" s="35">
        <f t="shared" si="1"/>
        <v>43601</v>
      </c>
      <c r="AD19" s="35">
        <f t="shared" si="1"/>
        <v>43608</v>
      </c>
      <c r="AE19" s="35">
        <f t="shared" si="1"/>
        <v>43615</v>
      </c>
      <c r="AF19" s="35">
        <f t="shared" si="1"/>
        <v>43622</v>
      </c>
      <c r="AG19" s="35">
        <f t="shared" si="1"/>
        <v>43629</v>
      </c>
      <c r="AH19" s="35">
        <f t="shared" si="1"/>
        <v>43636</v>
      </c>
      <c r="AI19" s="35">
        <f t="shared" si="1"/>
        <v>43643</v>
      </c>
      <c r="AJ19" s="35">
        <f t="shared" si="1"/>
        <v>43650</v>
      </c>
      <c r="AK19" s="35">
        <f t="shared" si="1"/>
        <v>43657</v>
      </c>
      <c r="AL19" s="35">
        <f t="shared" si="1"/>
        <v>43664</v>
      </c>
      <c r="AM19" s="35">
        <f t="shared" si="1"/>
        <v>43671</v>
      </c>
      <c r="AN19" s="35">
        <f t="shared" si="1"/>
        <v>43678</v>
      </c>
      <c r="AO19" s="35">
        <f t="shared" si="1"/>
        <v>43685</v>
      </c>
      <c r="AP19" s="35">
        <f t="shared" si="1"/>
        <v>43692</v>
      </c>
      <c r="AQ19" s="35">
        <f t="shared" si="1"/>
        <v>43699</v>
      </c>
      <c r="AR19" s="35">
        <f t="shared" si="1"/>
        <v>43706</v>
      </c>
      <c r="AS19" s="35">
        <f t="shared" si="1"/>
        <v>43713</v>
      </c>
      <c r="AT19" s="35">
        <f t="shared" si="1"/>
        <v>43720</v>
      </c>
      <c r="AU19" s="35">
        <f t="shared" si="1"/>
        <v>43727</v>
      </c>
      <c r="AV19" s="1"/>
      <c r="AW19" s="1"/>
    </row>
    <row r="20" spans="1:49" ht="13.5" customHeight="1" outlineLevel="1" x14ac:dyDescent="0.2">
      <c r="A20" s="1"/>
      <c r="B20" s="31" t="s">
        <v>12</v>
      </c>
      <c r="C20" s="32">
        <f>IF(C19="","",C19+4)</f>
        <v>43423</v>
      </c>
      <c r="D20" s="32">
        <f t="shared" ref="D20:AU20" si="2">IF(C20="","",C20+7)</f>
        <v>43430</v>
      </c>
      <c r="E20" s="32">
        <f t="shared" si="2"/>
        <v>43437</v>
      </c>
      <c r="F20" s="33">
        <f t="shared" si="2"/>
        <v>43444</v>
      </c>
      <c r="G20" s="35">
        <f t="shared" si="2"/>
        <v>43451</v>
      </c>
      <c r="H20" s="35">
        <f t="shared" si="2"/>
        <v>43458</v>
      </c>
      <c r="I20" s="35">
        <f t="shared" si="2"/>
        <v>43465</v>
      </c>
      <c r="J20" s="35">
        <f t="shared" si="2"/>
        <v>43472</v>
      </c>
      <c r="K20" s="35">
        <f t="shared" si="2"/>
        <v>43479</v>
      </c>
      <c r="L20" s="35">
        <f t="shared" si="2"/>
        <v>43486</v>
      </c>
      <c r="M20" s="35">
        <f t="shared" si="2"/>
        <v>43493</v>
      </c>
      <c r="N20" s="35">
        <f t="shared" si="2"/>
        <v>43500</v>
      </c>
      <c r="O20" s="35">
        <f t="shared" si="2"/>
        <v>43507</v>
      </c>
      <c r="P20" s="35">
        <f t="shared" si="2"/>
        <v>43514</v>
      </c>
      <c r="Q20" s="35">
        <f t="shared" si="2"/>
        <v>43521</v>
      </c>
      <c r="R20" s="35">
        <f t="shared" si="2"/>
        <v>43528</v>
      </c>
      <c r="S20" s="35">
        <f t="shared" si="2"/>
        <v>43535</v>
      </c>
      <c r="T20" s="35">
        <f t="shared" si="2"/>
        <v>43542</v>
      </c>
      <c r="U20" s="35">
        <f t="shared" si="2"/>
        <v>43549</v>
      </c>
      <c r="V20" s="35">
        <f t="shared" si="2"/>
        <v>43556</v>
      </c>
      <c r="W20" s="35">
        <f t="shared" si="2"/>
        <v>43563</v>
      </c>
      <c r="X20" s="35">
        <f t="shared" si="2"/>
        <v>43570</v>
      </c>
      <c r="Y20" s="35">
        <f t="shared" si="2"/>
        <v>43577</v>
      </c>
      <c r="Z20" s="35">
        <f t="shared" si="2"/>
        <v>43584</v>
      </c>
      <c r="AA20" s="35">
        <f t="shared" si="2"/>
        <v>43591</v>
      </c>
      <c r="AB20" s="35">
        <f t="shared" si="2"/>
        <v>43598</v>
      </c>
      <c r="AC20" s="35">
        <f t="shared" si="2"/>
        <v>43605</v>
      </c>
      <c r="AD20" s="35">
        <f t="shared" si="2"/>
        <v>43612</v>
      </c>
      <c r="AE20" s="35">
        <f t="shared" si="2"/>
        <v>43619</v>
      </c>
      <c r="AF20" s="35">
        <f t="shared" si="2"/>
        <v>43626</v>
      </c>
      <c r="AG20" s="35">
        <f t="shared" si="2"/>
        <v>43633</v>
      </c>
      <c r="AH20" s="35">
        <f t="shared" si="2"/>
        <v>43640</v>
      </c>
      <c r="AI20" s="35">
        <f t="shared" si="2"/>
        <v>43647</v>
      </c>
      <c r="AJ20" s="35">
        <f t="shared" si="2"/>
        <v>43654</v>
      </c>
      <c r="AK20" s="35">
        <f t="shared" si="2"/>
        <v>43661</v>
      </c>
      <c r="AL20" s="35">
        <f t="shared" si="2"/>
        <v>43668</v>
      </c>
      <c r="AM20" s="35">
        <f t="shared" si="2"/>
        <v>43675</v>
      </c>
      <c r="AN20" s="35">
        <f t="shared" si="2"/>
        <v>43682</v>
      </c>
      <c r="AO20" s="35">
        <f t="shared" si="2"/>
        <v>43689</v>
      </c>
      <c r="AP20" s="35">
        <f t="shared" si="2"/>
        <v>43696</v>
      </c>
      <c r="AQ20" s="35">
        <f t="shared" si="2"/>
        <v>43703</v>
      </c>
      <c r="AR20" s="35">
        <f t="shared" si="2"/>
        <v>43710</v>
      </c>
      <c r="AS20" s="35">
        <f t="shared" si="2"/>
        <v>43717</v>
      </c>
      <c r="AT20" s="35">
        <f t="shared" si="2"/>
        <v>43724</v>
      </c>
      <c r="AU20" s="35">
        <f t="shared" si="2"/>
        <v>43731</v>
      </c>
      <c r="AV20" s="1"/>
      <c r="AW20" s="1"/>
    </row>
    <row r="21" spans="1:49" ht="13.5" customHeight="1" outlineLevel="1" x14ac:dyDescent="0.2">
      <c r="A21" s="1"/>
      <c r="B21" s="1"/>
      <c r="C21" s="36" t="s">
        <v>13</v>
      </c>
      <c r="D21" s="36" t="s">
        <v>14</v>
      </c>
      <c r="E21" s="36" t="s">
        <v>15</v>
      </c>
      <c r="F21" s="37" t="s">
        <v>16</v>
      </c>
      <c r="G21" s="38" t="s">
        <v>17</v>
      </c>
      <c r="H21" s="38" t="s">
        <v>18</v>
      </c>
      <c r="I21" s="38" t="s">
        <v>19</v>
      </c>
      <c r="J21" s="38" t="s">
        <v>20</v>
      </c>
      <c r="K21" s="38" t="s">
        <v>21</v>
      </c>
      <c r="L21" s="38" t="s">
        <v>22</v>
      </c>
      <c r="M21" s="38" t="s">
        <v>23</v>
      </c>
      <c r="N21" s="38" t="s">
        <v>24</v>
      </c>
      <c r="O21" s="38" t="s">
        <v>25</v>
      </c>
      <c r="P21" s="38" t="s">
        <v>26</v>
      </c>
      <c r="Q21" s="38" t="s">
        <v>27</v>
      </c>
      <c r="R21" s="38" t="s">
        <v>28</v>
      </c>
      <c r="S21" s="38" t="s">
        <v>29</v>
      </c>
      <c r="T21" s="38" t="s">
        <v>30</v>
      </c>
      <c r="U21" s="38" t="s">
        <v>31</v>
      </c>
      <c r="V21" s="38" t="s">
        <v>32</v>
      </c>
      <c r="W21" s="38" t="s">
        <v>33</v>
      </c>
      <c r="X21" s="38" t="s">
        <v>34</v>
      </c>
      <c r="Y21" s="38" t="s">
        <v>35</v>
      </c>
      <c r="Z21" s="38" t="s">
        <v>36</v>
      </c>
      <c r="AA21" s="38" t="s">
        <v>37</v>
      </c>
      <c r="AB21" s="38" t="s">
        <v>38</v>
      </c>
      <c r="AC21" s="38" t="s">
        <v>39</v>
      </c>
      <c r="AD21" s="38" t="s">
        <v>40</v>
      </c>
      <c r="AE21" s="38" t="s">
        <v>41</v>
      </c>
      <c r="AF21" s="38" t="s">
        <v>42</v>
      </c>
      <c r="AG21" s="38" t="s">
        <v>43</v>
      </c>
      <c r="AH21" s="38" t="s">
        <v>44</v>
      </c>
      <c r="AI21" s="38" t="s">
        <v>45</v>
      </c>
      <c r="AJ21" s="38" t="s">
        <v>46</v>
      </c>
      <c r="AK21" s="38" t="s">
        <v>47</v>
      </c>
      <c r="AL21" s="38" t="s">
        <v>48</v>
      </c>
      <c r="AM21" s="38" t="s">
        <v>49</v>
      </c>
      <c r="AN21" s="38" t="s">
        <v>50</v>
      </c>
      <c r="AO21" s="38" t="s">
        <v>51</v>
      </c>
      <c r="AP21" s="38" t="s">
        <v>52</v>
      </c>
      <c r="AQ21" s="38" t="s">
        <v>53</v>
      </c>
      <c r="AR21" s="38" t="s">
        <v>54</v>
      </c>
      <c r="AS21" s="38" t="s">
        <v>55</v>
      </c>
      <c r="AT21" s="38" t="s">
        <v>56</v>
      </c>
      <c r="AU21" s="38" t="s">
        <v>57</v>
      </c>
      <c r="AV21" s="1"/>
      <c r="AW21" s="1"/>
    </row>
    <row r="22" spans="1:49" ht="13.5" customHeight="1" outlineLevel="1" x14ac:dyDescent="0.2">
      <c r="A22" s="1"/>
      <c r="B22" s="1" t="s">
        <v>58</v>
      </c>
      <c r="C22" s="39"/>
      <c r="D22" s="40"/>
      <c r="E22" s="40"/>
      <c r="F22" s="41"/>
      <c r="G22" s="40">
        <v>0.5</v>
      </c>
      <c r="H22" s="40">
        <v>0.8</v>
      </c>
      <c r="I22" s="40">
        <v>0.9</v>
      </c>
      <c r="J22" s="40">
        <v>1</v>
      </c>
      <c r="K22" s="40">
        <v>1</v>
      </c>
      <c r="L22" s="40">
        <v>1</v>
      </c>
      <c r="M22" s="40">
        <v>1</v>
      </c>
      <c r="N22" s="40">
        <v>1</v>
      </c>
      <c r="O22" s="40">
        <v>1</v>
      </c>
      <c r="P22" s="40">
        <v>1</v>
      </c>
      <c r="Q22" s="40">
        <v>1</v>
      </c>
      <c r="R22" s="40">
        <v>1</v>
      </c>
      <c r="S22" s="40">
        <v>1</v>
      </c>
      <c r="T22" s="40">
        <v>1</v>
      </c>
      <c r="U22" s="40">
        <v>1</v>
      </c>
      <c r="V22" s="40">
        <v>1</v>
      </c>
      <c r="W22" s="40">
        <v>1</v>
      </c>
      <c r="X22" s="40">
        <v>1</v>
      </c>
      <c r="Y22" s="40">
        <v>1</v>
      </c>
      <c r="Z22" s="40">
        <v>1</v>
      </c>
      <c r="AA22" s="40">
        <v>1</v>
      </c>
      <c r="AB22" s="40">
        <v>1</v>
      </c>
      <c r="AC22" s="40">
        <v>1</v>
      </c>
      <c r="AD22" s="40">
        <v>1</v>
      </c>
      <c r="AE22" s="40">
        <v>1</v>
      </c>
      <c r="AF22" s="40">
        <v>1</v>
      </c>
      <c r="AG22" s="40">
        <v>1</v>
      </c>
      <c r="AH22" s="40">
        <v>1</v>
      </c>
      <c r="AI22" s="40">
        <v>1</v>
      </c>
      <c r="AJ22" s="40">
        <v>1</v>
      </c>
      <c r="AK22" s="40">
        <v>1</v>
      </c>
      <c r="AL22" s="40">
        <v>1</v>
      </c>
      <c r="AM22" s="40">
        <v>1</v>
      </c>
      <c r="AN22" s="40">
        <v>1</v>
      </c>
      <c r="AO22" s="40">
        <v>1</v>
      </c>
      <c r="AP22" s="40">
        <v>1</v>
      </c>
      <c r="AQ22" s="40">
        <v>1</v>
      </c>
      <c r="AR22" s="40">
        <v>1</v>
      </c>
      <c r="AS22" s="40">
        <v>1</v>
      </c>
      <c r="AT22" s="40">
        <v>1</v>
      </c>
      <c r="AU22" s="40">
        <v>1</v>
      </c>
      <c r="AV22" s="1"/>
      <c r="AW22" s="1"/>
    </row>
    <row r="23" spans="1:49" ht="13.5" customHeight="1" outlineLevel="1" x14ac:dyDescent="0.2">
      <c r="A23" s="1"/>
      <c r="B23" s="1" t="s">
        <v>59</v>
      </c>
      <c r="C23" s="42">
        <f t="shared" ref="C23:AU23" si="3">+C22*$C$9/4</f>
        <v>0</v>
      </c>
      <c r="D23" s="43">
        <f t="shared" si="3"/>
        <v>0</v>
      </c>
      <c r="E23" s="43">
        <f t="shared" si="3"/>
        <v>0</v>
      </c>
      <c r="F23" s="44">
        <f t="shared" si="3"/>
        <v>0</v>
      </c>
      <c r="G23" s="45">
        <f t="shared" si="3"/>
        <v>187500</v>
      </c>
      <c r="H23" s="45">
        <f t="shared" si="3"/>
        <v>300000</v>
      </c>
      <c r="I23" s="45">
        <f t="shared" si="3"/>
        <v>337500</v>
      </c>
      <c r="J23" s="45">
        <f t="shared" si="3"/>
        <v>375000</v>
      </c>
      <c r="K23" s="45">
        <f t="shared" si="3"/>
        <v>375000</v>
      </c>
      <c r="L23" s="45">
        <f t="shared" si="3"/>
        <v>375000</v>
      </c>
      <c r="M23" s="45">
        <f t="shared" si="3"/>
        <v>375000</v>
      </c>
      <c r="N23" s="45">
        <f t="shared" si="3"/>
        <v>375000</v>
      </c>
      <c r="O23" s="45">
        <f t="shared" si="3"/>
        <v>375000</v>
      </c>
      <c r="P23" s="45">
        <f t="shared" si="3"/>
        <v>375000</v>
      </c>
      <c r="Q23" s="45">
        <f t="shared" si="3"/>
        <v>375000</v>
      </c>
      <c r="R23" s="45">
        <f t="shared" si="3"/>
        <v>375000</v>
      </c>
      <c r="S23" s="45">
        <f t="shared" si="3"/>
        <v>375000</v>
      </c>
      <c r="T23" s="45">
        <f t="shared" si="3"/>
        <v>375000</v>
      </c>
      <c r="U23" s="45">
        <f t="shared" si="3"/>
        <v>375000</v>
      </c>
      <c r="V23" s="45">
        <f t="shared" si="3"/>
        <v>375000</v>
      </c>
      <c r="W23" s="45">
        <f t="shared" si="3"/>
        <v>375000</v>
      </c>
      <c r="X23" s="45">
        <f t="shared" si="3"/>
        <v>375000</v>
      </c>
      <c r="Y23" s="45">
        <f t="shared" si="3"/>
        <v>375000</v>
      </c>
      <c r="Z23" s="45">
        <f t="shared" si="3"/>
        <v>375000</v>
      </c>
      <c r="AA23" s="45">
        <f t="shared" si="3"/>
        <v>375000</v>
      </c>
      <c r="AB23" s="45">
        <f t="shared" si="3"/>
        <v>375000</v>
      </c>
      <c r="AC23" s="45">
        <f t="shared" si="3"/>
        <v>375000</v>
      </c>
      <c r="AD23" s="45">
        <f t="shared" si="3"/>
        <v>375000</v>
      </c>
      <c r="AE23" s="45">
        <f t="shared" si="3"/>
        <v>375000</v>
      </c>
      <c r="AF23" s="45">
        <f t="shared" si="3"/>
        <v>375000</v>
      </c>
      <c r="AG23" s="45">
        <f t="shared" si="3"/>
        <v>375000</v>
      </c>
      <c r="AH23" s="45">
        <f t="shared" si="3"/>
        <v>375000</v>
      </c>
      <c r="AI23" s="45">
        <f t="shared" si="3"/>
        <v>375000</v>
      </c>
      <c r="AJ23" s="45">
        <f t="shared" si="3"/>
        <v>375000</v>
      </c>
      <c r="AK23" s="45">
        <f t="shared" si="3"/>
        <v>375000</v>
      </c>
      <c r="AL23" s="45">
        <f t="shared" si="3"/>
        <v>375000</v>
      </c>
      <c r="AM23" s="45">
        <f t="shared" si="3"/>
        <v>375000</v>
      </c>
      <c r="AN23" s="45">
        <f t="shared" si="3"/>
        <v>375000</v>
      </c>
      <c r="AO23" s="45">
        <f t="shared" si="3"/>
        <v>375000</v>
      </c>
      <c r="AP23" s="45">
        <f t="shared" si="3"/>
        <v>375000</v>
      </c>
      <c r="AQ23" s="45">
        <f t="shared" si="3"/>
        <v>375000</v>
      </c>
      <c r="AR23" s="45">
        <f t="shared" si="3"/>
        <v>375000</v>
      </c>
      <c r="AS23" s="45">
        <f t="shared" si="3"/>
        <v>375000</v>
      </c>
      <c r="AT23" s="45">
        <f t="shared" si="3"/>
        <v>375000</v>
      </c>
      <c r="AU23" s="45">
        <f t="shared" si="3"/>
        <v>375000</v>
      </c>
      <c r="AV23" s="1"/>
      <c r="AW23" s="1"/>
    </row>
    <row r="24" spans="1:49" ht="13.5" customHeight="1" outlineLevel="1" x14ac:dyDescent="0.2">
      <c r="A24" s="1"/>
      <c r="B24" s="1" t="s">
        <v>60</v>
      </c>
      <c r="C24" s="42">
        <f>+C23</f>
        <v>0</v>
      </c>
      <c r="D24" s="43">
        <f t="shared" ref="D24:F24" si="4">+C24+D23</f>
        <v>0</v>
      </c>
      <c r="E24" s="43">
        <f t="shared" si="4"/>
        <v>0</v>
      </c>
      <c r="F24" s="44">
        <f t="shared" si="4"/>
        <v>0</v>
      </c>
      <c r="G24" s="46">
        <f>+G23</f>
        <v>187500</v>
      </c>
      <c r="H24" s="46">
        <f t="shared" ref="H24:AU24" si="5">+H23+G24</f>
        <v>487500</v>
      </c>
      <c r="I24" s="46">
        <f t="shared" si="5"/>
        <v>825000</v>
      </c>
      <c r="J24" s="46">
        <f t="shared" si="5"/>
        <v>1200000</v>
      </c>
      <c r="K24" s="46">
        <f t="shared" si="5"/>
        <v>1575000</v>
      </c>
      <c r="L24" s="46">
        <f t="shared" si="5"/>
        <v>1950000</v>
      </c>
      <c r="M24" s="46">
        <f t="shared" si="5"/>
        <v>2325000</v>
      </c>
      <c r="N24" s="46">
        <f t="shared" si="5"/>
        <v>2700000</v>
      </c>
      <c r="O24" s="46">
        <f t="shared" si="5"/>
        <v>3075000</v>
      </c>
      <c r="P24" s="46">
        <f t="shared" si="5"/>
        <v>3450000</v>
      </c>
      <c r="Q24" s="46">
        <f t="shared" si="5"/>
        <v>3825000</v>
      </c>
      <c r="R24" s="46">
        <f t="shared" si="5"/>
        <v>4200000</v>
      </c>
      <c r="S24" s="46">
        <f t="shared" si="5"/>
        <v>4575000</v>
      </c>
      <c r="T24" s="46">
        <f t="shared" si="5"/>
        <v>4950000</v>
      </c>
      <c r="U24" s="46">
        <f t="shared" si="5"/>
        <v>5325000</v>
      </c>
      <c r="V24" s="46">
        <f t="shared" si="5"/>
        <v>5700000</v>
      </c>
      <c r="W24" s="46">
        <f t="shared" si="5"/>
        <v>6075000</v>
      </c>
      <c r="X24" s="46">
        <f t="shared" si="5"/>
        <v>6450000</v>
      </c>
      <c r="Y24" s="46">
        <f t="shared" si="5"/>
        <v>6825000</v>
      </c>
      <c r="Z24" s="46">
        <f t="shared" si="5"/>
        <v>7200000</v>
      </c>
      <c r="AA24" s="46">
        <f t="shared" si="5"/>
        <v>7575000</v>
      </c>
      <c r="AB24" s="46">
        <f t="shared" si="5"/>
        <v>7950000</v>
      </c>
      <c r="AC24" s="46">
        <f t="shared" si="5"/>
        <v>8325000</v>
      </c>
      <c r="AD24" s="46">
        <f t="shared" si="5"/>
        <v>8700000</v>
      </c>
      <c r="AE24" s="46">
        <f t="shared" si="5"/>
        <v>9075000</v>
      </c>
      <c r="AF24" s="46">
        <f t="shared" si="5"/>
        <v>9450000</v>
      </c>
      <c r="AG24" s="46">
        <f t="shared" si="5"/>
        <v>9825000</v>
      </c>
      <c r="AH24" s="46">
        <f t="shared" si="5"/>
        <v>10200000</v>
      </c>
      <c r="AI24" s="46">
        <f t="shared" si="5"/>
        <v>10575000</v>
      </c>
      <c r="AJ24" s="46">
        <f t="shared" si="5"/>
        <v>10950000</v>
      </c>
      <c r="AK24" s="46">
        <f t="shared" si="5"/>
        <v>11325000</v>
      </c>
      <c r="AL24" s="46">
        <f t="shared" si="5"/>
        <v>11700000</v>
      </c>
      <c r="AM24" s="46">
        <f t="shared" si="5"/>
        <v>12075000</v>
      </c>
      <c r="AN24" s="46">
        <f t="shared" si="5"/>
        <v>12450000</v>
      </c>
      <c r="AO24" s="46">
        <f t="shared" si="5"/>
        <v>12825000</v>
      </c>
      <c r="AP24" s="46">
        <f t="shared" si="5"/>
        <v>13200000</v>
      </c>
      <c r="AQ24" s="46">
        <f t="shared" si="5"/>
        <v>13575000</v>
      </c>
      <c r="AR24" s="46">
        <f t="shared" si="5"/>
        <v>13950000</v>
      </c>
      <c r="AS24" s="46">
        <f t="shared" si="5"/>
        <v>14325000</v>
      </c>
      <c r="AT24" s="46">
        <f t="shared" si="5"/>
        <v>14700000</v>
      </c>
      <c r="AU24" s="46">
        <f t="shared" si="5"/>
        <v>15075000</v>
      </c>
      <c r="AV24" s="1"/>
      <c r="AW24" s="1"/>
    </row>
    <row r="25" spans="1:49" ht="13.5" customHeight="1" outlineLevel="1" x14ac:dyDescent="0.2">
      <c r="A25" s="1"/>
      <c r="B25" s="1"/>
      <c r="C25" s="47" t="s">
        <v>61</v>
      </c>
      <c r="D25" s="48"/>
      <c r="E25" s="48"/>
      <c r="F25" s="49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</row>
    <row r="26" spans="1:49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</row>
    <row r="27" spans="1:49" ht="13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</row>
    <row r="28" spans="1:49" ht="13.5" customHeight="1" x14ac:dyDescent="0.25">
      <c r="A28" s="1"/>
      <c r="B28" s="50" t="s">
        <v>62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1:49" ht="13.5" customHeight="1" x14ac:dyDescent="0.2">
      <c r="A29" s="1"/>
      <c r="B29" s="51" t="s">
        <v>63</v>
      </c>
      <c r="C29" s="52">
        <f>+C20</f>
        <v>43423</v>
      </c>
      <c r="D29" s="52">
        <f t="shared" ref="D29:AU29" si="6">IF(C29="","",C29+7)</f>
        <v>43430</v>
      </c>
      <c r="E29" s="52">
        <f t="shared" si="6"/>
        <v>43437</v>
      </c>
      <c r="F29" s="52">
        <f t="shared" si="6"/>
        <v>43444</v>
      </c>
      <c r="G29" s="52">
        <f t="shared" si="6"/>
        <v>43451</v>
      </c>
      <c r="H29" s="52">
        <f t="shared" si="6"/>
        <v>43458</v>
      </c>
      <c r="I29" s="52">
        <f t="shared" si="6"/>
        <v>43465</v>
      </c>
      <c r="J29" s="52">
        <f t="shared" si="6"/>
        <v>43472</v>
      </c>
      <c r="K29" s="52">
        <f t="shared" si="6"/>
        <v>43479</v>
      </c>
      <c r="L29" s="52">
        <f t="shared" si="6"/>
        <v>43486</v>
      </c>
      <c r="M29" s="52">
        <f t="shared" si="6"/>
        <v>43493</v>
      </c>
      <c r="N29" s="52">
        <f t="shared" si="6"/>
        <v>43500</v>
      </c>
      <c r="O29" s="52">
        <f t="shared" si="6"/>
        <v>43507</v>
      </c>
      <c r="P29" s="52">
        <f t="shared" si="6"/>
        <v>43514</v>
      </c>
      <c r="Q29" s="52">
        <f t="shared" si="6"/>
        <v>43521</v>
      </c>
      <c r="R29" s="52">
        <f t="shared" si="6"/>
        <v>43528</v>
      </c>
      <c r="S29" s="52">
        <f t="shared" si="6"/>
        <v>43535</v>
      </c>
      <c r="T29" s="52">
        <f t="shared" si="6"/>
        <v>43542</v>
      </c>
      <c r="U29" s="52">
        <f t="shared" si="6"/>
        <v>43549</v>
      </c>
      <c r="V29" s="52">
        <f t="shared" si="6"/>
        <v>43556</v>
      </c>
      <c r="W29" s="52">
        <f t="shared" si="6"/>
        <v>43563</v>
      </c>
      <c r="X29" s="52">
        <f t="shared" si="6"/>
        <v>43570</v>
      </c>
      <c r="Y29" s="52">
        <f t="shared" si="6"/>
        <v>43577</v>
      </c>
      <c r="Z29" s="52">
        <f t="shared" si="6"/>
        <v>43584</v>
      </c>
      <c r="AA29" s="52">
        <f t="shared" si="6"/>
        <v>43591</v>
      </c>
      <c r="AB29" s="52">
        <f t="shared" si="6"/>
        <v>43598</v>
      </c>
      <c r="AC29" s="52">
        <f t="shared" si="6"/>
        <v>43605</v>
      </c>
      <c r="AD29" s="52">
        <f t="shared" si="6"/>
        <v>43612</v>
      </c>
      <c r="AE29" s="52">
        <f t="shared" si="6"/>
        <v>43619</v>
      </c>
      <c r="AF29" s="52">
        <f t="shared" si="6"/>
        <v>43626</v>
      </c>
      <c r="AG29" s="52">
        <f t="shared" si="6"/>
        <v>43633</v>
      </c>
      <c r="AH29" s="52">
        <f t="shared" si="6"/>
        <v>43640</v>
      </c>
      <c r="AI29" s="52">
        <f t="shared" si="6"/>
        <v>43647</v>
      </c>
      <c r="AJ29" s="52">
        <f t="shared" si="6"/>
        <v>43654</v>
      </c>
      <c r="AK29" s="52">
        <f t="shared" si="6"/>
        <v>43661</v>
      </c>
      <c r="AL29" s="52">
        <f t="shared" si="6"/>
        <v>43668</v>
      </c>
      <c r="AM29" s="52">
        <f t="shared" si="6"/>
        <v>43675</v>
      </c>
      <c r="AN29" s="52">
        <f t="shared" si="6"/>
        <v>43682</v>
      </c>
      <c r="AO29" s="52">
        <f t="shared" si="6"/>
        <v>43689</v>
      </c>
      <c r="AP29" s="52">
        <f t="shared" si="6"/>
        <v>43696</v>
      </c>
      <c r="AQ29" s="52">
        <f t="shared" si="6"/>
        <v>43703</v>
      </c>
      <c r="AR29" s="52">
        <f t="shared" si="6"/>
        <v>43710</v>
      </c>
      <c r="AS29" s="52">
        <f t="shared" si="6"/>
        <v>43717</v>
      </c>
      <c r="AT29" s="52">
        <f t="shared" si="6"/>
        <v>43724</v>
      </c>
      <c r="AU29" s="52">
        <f t="shared" si="6"/>
        <v>43731</v>
      </c>
      <c r="AV29" s="1"/>
      <c r="AW29" s="1"/>
    </row>
    <row r="30" spans="1:49" ht="13.5" customHeight="1" x14ac:dyDescent="0.2">
      <c r="A30" s="1"/>
      <c r="B30" s="1" t="s">
        <v>64</v>
      </c>
      <c r="C30" s="45"/>
      <c r="D30" s="45"/>
      <c r="E30" s="45"/>
      <c r="F30" s="45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1"/>
      <c r="AW30" s="1"/>
    </row>
    <row r="31" spans="1:49" ht="13.5" customHeight="1" x14ac:dyDescent="0.2">
      <c r="A31" s="1"/>
      <c r="B31" s="1" t="s">
        <v>65</v>
      </c>
      <c r="C31" s="45"/>
      <c r="D31" s="45"/>
      <c r="E31" s="45"/>
      <c r="F31" s="45"/>
      <c r="G31" s="45">
        <f t="shared" ref="G31:AU31" si="7">+F31+G30</f>
        <v>0</v>
      </c>
      <c r="H31" s="45">
        <f t="shared" si="7"/>
        <v>0</v>
      </c>
      <c r="I31" s="45">
        <f t="shared" si="7"/>
        <v>0</v>
      </c>
      <c r="J31" s="45">
        <f t="shared" si="7"/>
        <v>0</v>
      </c>
      <c r="K31" s="45">
        <f t="shared" si="7"/>
        <v>0</v>
      </c>
      <c r="L31" s="45">
        <f t="shared" si="7"/>
        <v>0</v>
      </c>
      <c r="M31" s="45">
        <f t="shared" si="7"/>
        <v>0</v>
      </c>
      <c r="N31" s="45">
        <f t="shared" si="7"/>
        <v>0</v>
      </c>
      <c r="O31" s="45">
        <f t="shared" si="7"/>
        <v>0</v>
      </c>
      <c r="P31" s="45">
        <f t="shared" si="7"/>
        <v>0</v>
      </c>
      <c r="Q31" s="45">
        <f t="shared" si="7"/>
        <v>0</v>
      </c>
      <c r="R31" s="45">
        <f t="shared" si="7"/>
        <v>0</v>
      </c>
      <c r="S31" s="45">
        <f t="shared" si="7"/>
        <v>0</v>
      </c>
      <c r="T31" s="45">
        <f t="shared" si="7"/>
        <v>0</v>
      </c>
      <c r="U31" s="45">
        <f t="shared" si="7"/>
        <v>0</v>
      </c>
      <c r="V31" s="45">
        <f t="shared" si="7"/>
        <v>0</v>
      </c>
      <c r="W31" s="45">
        <f t="shared" si="7"/>
        <v>0</v>
      </c>
      <c r="X31" s="45">
        <f t="shared" si="7"/>
        <v>0</v>
      </c>
      <c r="Y31" s="45">
        <f t="shared" si="7"/>
        <v>0</v>
      </c>
      <c r="Z31" s="45">
        <f t="shared" si="7"/>
        <v>0</v>
      </c>
      <c r="AA31" s="45">
        <f t="shared" si="7"/>
        <v>0</v>
      </c>
      <c r="AB31" s="45">
        <f t="shared" si="7"/>
        <v>0</v>
      </c>
      <c r="AC31" s="45">
        <f t="shared" si="7"/>
        <v>0</v>
      </c>
      <c r="AD31" s="45">
        <f t="shared" si="7"/>
        <v>0</v>
      </c>
      <c r="AE31" s="45">
        <f t="shared" si="7"/>
        <v>0</v>
      </c>
      <c r="AF31" s="45">
        <f t="shared" si="7"/>
        <v>0</v>
      </c>
      <c r="AG31" s="45">
        <f t="shared" si="7"/>
        <v>0</v>
      </c>
      <c r="AH31" s="45">
        <f t="shared" si="7"/>
        <v>0</v>
      </c>
      <c r="AI31" s="45">
        <f t="shared" si="7"/>
        <v>0</v>
      </c>
      <c r="AJ31" s="45">
        <f t="shared" si="7"/>
        <v>0</v>
      </c>
      <c r="AK31" s="45">
        <f t="shared" si="7"/>
        <v>0</v>
      </c>
      <c r="AL31" s="45">
        <f t="shared" si="7"/>
        <v>0</v>
      </c>
      <c r="AM31" s="45">
        <f t="shared" si="7"/>
        <v>0</v>
      </c>
      <c r="AN31" s="45">
        <f t="shared" si="7"/>
        <v>0</v>
      </c>
      <c r="AO31" s="45">
        <f t="shared" si="7"/>
        <v>0</v>
      </c>
      <c r="AP31" s="45">
        <f t="shared" si="7"/>
        <v>0</v>
      </c>
      <c r="AQ31" s="45">
        <f t="shared" si="7"/>
        <v>0</v>
      </c>
      <c r="AR31" s="45">
        <f t="shared" si="7"/>
        <v>0</v>
      </c>
      <c r="AS31" s="45">
        <f t="shared" si="7"/>
        <v>0</v>
      </c>
      <c r="AT31" s="45">
        <f t="shared" si="7"/>
        <v>0</v>
      </c>
      <c r="AU31" s="45">
        <f t="shared" si="7"/>
        <v>0</v>
      </c>
      <c r="AV31" s="1"/>
      <c r="AW31" s="1"/>
    </row>
    <row r="32" spans="1:49" ht="13.5" customHeight="1" x14ac:dyDescent="0.2">
      <c r="A32" s="1"/>
      <c r="B32" s="1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1"/>
      <c r="AW32" s="1"/>
    </row>
    <row r="33" spans="1:49" ht="13.5" customHeight="1" x14ac:dyDescent="0.2">
      <c r="A33" s="1"/>
      <c r="B33" s="1" t="s">
        <v>66</v>
      </c>
      <c r="C33" s="45"/>
      <c r="D33" s="45"/>
      <c r="E33" s="45"/>
      <c r="F33" s="45"/>
      <c r="G33" s="45">
        <f t="shared" ref="G33:AU33" si="8">+G23</f>
        <v>187500</v>
      </c>
      <c r="H33" s="45">
        <f t="shared" si="8"/>
        <v>300000</v>
      </c>
      <c r="I33" s="45">
        <f t="shared" si="8"/>
        <v>337500</v>
      </c>
      <c r="J33" s="45">
        <f t="shared" si="8"/>
        <v>375000</v>
      </c>
      <c r="K33" s="45">
        <f t="shared" si="8"/>
        <v>375000</v>
      </c>
      <c r="L33" s="45">
        <f t="shared" si="8"/>
        <v>375000</v>
      </c>
      <c r="M33" s="45">
        <f t="shared" si="8"/>
        <v>375000</v>
      </c>
      <c r="N33" s="45">
        <f t="shared" si="8"/>
        <v>375000</v>
      </c>
      <c r="O33" s="45">
        <f t="shared" si="8"/>
        <v>375000</v>
      </c>
      <c r="P33" s="45">
        <f t="shared" si="8"/>
        <v>375000</v>
      </c>
      <c r="Q33" s="45">
        <f t="shared" si="8"/>
        <v>375000</v>
      </c>
      <c r="R33" s="45">
        <f t="shared" si="8"/>
        <v>375000</v>
      </c>
      <c r="S33" s="45">
        <f t="shared" si="8"/>
        <v>375000</v>
      </c>
      <c r="T33" s="45">
        <f t="shared" si="8"/>
        <v>375000</v>
      </c>
      <c r="U33" s="45">
        <f t="shared" si="8"/>
        <v>375000</v>
      </c>
      <c r="V33" s="45">
        <f t="shared" si="8"/>
        <v>375000</v>
      </c>
      <c r="W33" s="45">
        <f t="shared" si="8"/>
        <v>375000</v>
      </c>
      <c r="X33" s="45">
        <f t="shared" si="8"/>
        <v>375000</v>
      </c>
      <c r="Y33" s="45">
        <f t="shared" si="8"/>
        <v>375000</v>
      </c>
      <c r="Z33" s="45">
        <f t="shared" si="8"/>
        <v>375000</v>
      </c>
      <c r="AA33" s="45">
        <f t="shared" si="8"/>
        <v>375000</v>
      </c>
      <c r="AB33" s="45">
        <f t="shared" si="8"/>
        <v>375000</v>
      </c>
      <c r="AC33" s="45">
        <f t="shared" si="8"/>
        <v>375000</v>
      </c>
      <c r="AD33" s="45">
        <f t="shared" si="8"/>
        <v>375000</v>
      </c>
      <c r="AE33" s="45">
        <f t="shared" si="8"/>
        <v>375000</v>
      </c>
      <c r="AF33" s="45">
        <f t="shared" si="8"/>
        <v>375000</v>
      </c>
      <c r="AG33" s="45">
        <f t="shared" si="8"/>
        <v>375000</v>
      </c>
      <c r="AH33" s="45">
        <f t="shared" si="8"/>
        <v>375000</v>
      </c>
      <c r="AI33" s="45">
        <f t="shared" si="8"/>
        <v>375000</v>
      </c>
      <c r="AJ33" s="45">
        <f t="shared" si="8"/>
        <v>375000</v>
      </c>
      <c r="AK33" s="45">
        <f t="shared" si="8"/>
        <v>375000</v>
      </c>
      <c r="AL33" s="45">
        <f t="shared" si="8"/>
        <v>375000</v>
      </c>
      <c r="AM33" s="45">
        <f t="shared" si="8"/>
        <v>375000</v>
      </c>
      <c r="AN33" s="45">
        <f t="shared" si="8"/>
        <v>375000</v>
      </c>
      <c r="AO33" s="45">
        <f t="shared" si="8"/>
        <v>375000</v>
      </c>
      <c r="AP33" s="45">
        <f t="shared" si="8"/>
        <v>375000</v>
      </c>
      <c r="AQ33" s="45">
        <f t="shared" si="8"/>
        <v>375000</v>
      </c>
      <c r="AR33" s="45">
        <f t="shared" si="8"/>
        <v>375000</v>
      </c>
      <c r="AS33" s="45">
        <f t="shared" si="8"/>
        <v>375000</v>
      </c>
      <c r="AT33" s="45">
        <f t="shared" si="8"/>
        <v>375000</v>
      </c>
      <c r="AU33" s="45">
        <f t="shared" si="8"/>
        <v>375000</v>
      </c>
      <c r="AV33" s="1"/>
      <c r="AW33" s="1"/>
    </row>
    <row r="34" spans="1:49" ht="13.5" customHeight="1" x14ac:dyDescent="0.2">
      <c r="A34" s="1"/>
      <c r="B34" s="1" t="s">
        <v>67</v>
      </c>
      <c r="C34" s="45"/>
      <c r="D34" s="45"/>
      <c r="E34" s="45"/>
      <c r="F34" s="45"/>
      <c r="G34" s="45">
        <f t="shared" ref="G34:AU34" si="9">+F34+G33</f>
        <v>187500</v>
      </c>
      <c r="H34" s="45">
        <f t="shared" si="9"/>
        <v>487500</v>
      </c>
      <c r="I34" s="45">
        <f t="shared" si="9"/>
        <v>825000</v>
      </c>
      <c r="J34" s="45">
        <f t="shared" si="9"/>
        <v>1200000</v>
      </c>
      <c r="K34" s="45">
        <f t="shared" si="9"/>
        <v>1575000</v>
      </c>
      <c r="L34" s="45">
        <f t="shared" si="9"/>
        <v>1950000</v>
      </c>
      <c r="M34" s="45">
        <f t="shared" si="9"/>
        <v>2325000</v>
      </c>
      <c r="N34" s="45">
        <f t="shared" si="9"/>
        <v>2700000</v>
      </c>
      <c r="O34" s="45">
        <f t="shared" si="9"/>
        <v>3075000</v>
      </c>
      <c r="P34" s="45">
        <f t="shared" si="9"/>
        <v>3450000</v>
      </c>
      <c r="Q34" s="45">
        <f t="shared" si="9"/>
        <v>3825000</v>
      </c>
      <c r="R34" s="45">
        <f t="shared" si="9"/>
        <v>4200000</v>
      </c>
      <c r="S34" s="45">
        <f t="shared" si="9"/>
        <v>4575000</v>
      </c>
      <c r="T34" s="45">
        <f t="shared" si="9"/>
        <v>4950000</v>
      </c>
      <c r="U34" s="45">
        <f t="shared" si="9"/>
        <v>5325000</v>
      </c>
      <c r="V34" s="45">
        <f t="shared" si="9"/>
        <v>5700000</v>
      </c>
      <c r="W34" s="45">
        <f t="shared" si="9"/>
        <v>6075000</v>
      </c>
      <c r="X34" s="45">
        <f t="shared" si="9"/>
        <v>6450000</v>
      </c>
      <c r="Y34" s="45">
        <f t="shared" si="9"/>
        <v>6825000</v>
      </c>
      <c r="Z34" s="45">
        <f t="shared" si="9"/>
        <v>7200000</v>
      </c>
      <c r="AA34" s="45">
        <f t="shared" si="9"/>
        <v>7575000</v>
      </c>
      <c r="AB34" s="45">
        <f t="shared" si="9"/>
        <v>7950000</v>
      </c>
      <c r="AC34" s="45">
        <f t="shared" si="9"/>
        <v>8325000</v>
      </c>
      <c r="AD34" s="45">
        <f t="shared" si="9"/>
        <v>8700000</v>
      </c>
      <c r="AE34" s="45">
        <f t="shared" si="9"/>
        <v>9075000</v>
      </c>
      <c r="AF34" s="45">
        <f t="shared" si="9"/>
        <v>9450000</v>
      </c>
      <c r="AG34" s="45">
        <f t="shared" si="9"/>
        <v>9825000</v>
      </c>
      <c r="AH34" s="45">
        <f t="shared" si="9"/>
        <v>10200000</v>
      </c>
      <c r="AI34" s="45">
        <f t="shared" si="9"/>
        <v>10575000</v>
      </c>
      <c r="AJ34" s="45">
        <f t="shared" si="9"/>
        <v>10950000</v>
      </c>
      <c r="AK34" s="45">
        <f t="shared" si="9"/>
        <v>11325000</v>
      </c>
      <c r="AL34" s="45">
        <f t="shared" si="9"/>
        <v>11700000</v>
      </c>
      <c r="AM34" s="45">
        <f t="shared" si="9"/>
        <v>12075000</v>
      </c>
      <c r="AN34" s="45">
        <f t="shared" si="9"/>
        <v>12450000</v>
      </c>
      <c r="AO34" s="45">
        <f t="shared" si="9"/>
        <v>12825000</v>
      </c>
      <c r="AP34" s="45">
        <f t="shared" si="9"/>
        <v>13200000</v>
      </c>
      <c r="AQ34" s="45">
        <f t="shared" si="9"/>
        <v>13575000</v>
      </c>
      <c r="AR34" s="45">
        <f t="shared" si="9"/>
        <v>13950000</v>
      </c>
      <c r="AS34" s="45">
        <f t="shared" si="9"/>
        <v>14325000</v>
      </c>
      <c r="AT34" s="45">
        <f t="shared" si="9"/>
        <v>14700000</v>
      </c>
      <c r="AU34" s="45">
        <f t="shared" si="9"/>
        <v>15075000</v>
      </c>
      <c r="AV34" s="1"/>
      <c r="AW34" s="1"/>
    </row>
    <row r="35" spans="1:49" ht="13.5" customHeight="1" x14ac:dyDescent="0.2">
      <c r="A35" s="1"/>
      <c r="B35" s="1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1"/>
      <c r="AW35" s="1"/>
    </row>
    <row r="36" spans="1:49" ht="13.5" customHeight="1" outlineLevel="1" x14ac:dyDescent="0.2">
      <c r="A36" s="1"/>
      <c r="B36" s="1" t="str">
        <f>IF(J10="","",CONCATENATE(J10," Plan (CM dock)"))</f>
        <v/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1"/>
      <c r="AW36" s="1"/>
    </row>
    <row r="37" spans="1:49" ht="13.5" customHeight="1" outlineLevel="1" x14ac:dyDescent="0.2">
      <c r="A37" s="1"/>
      <c r="B37" s="1" t="str">
        <f>IF(J10="","",CONCATENATE(J10," Plan (cummulative)"))</f>
        <v/>
      </c>
      <c r="C37" s="45">
        <f>+C36</f>
        <v>0</v>
      </c>
      <c r="D37" s="45">
        <f t="shared" ref="D37:AU37" si="10">+C37+D36</f>
        <v>0</v>
      </c>
      <c r="E37" s="45">
        <f t="shared" si="10"/>
        <v>0</v>
      </c>
      <c r="F37" s="45">
        <f t="shared" si="10"/>
        <v>0</v>
      </c>
      <c r="G37" s="45">
        <f t="shared" si="10"/>
        <v>0</v>
      </c>
      <c r="H37" s="45">
        <f t="shared" si="10"/>
        <v>0</v>
      </c>
      <c r="I37" s="45">
        <f t="shared" si="10"/>
        <v>0</v>
      </c>
      <c r="J37" s="45">
        <f t="shared" si="10"/>
        <v>0</v>
      </c>
      <c r="K37" s="45">
        <f t="shared" si="10"/>
        <v>0</v>
      </c>
      <c r="L37" s="45">
        <f t="shared" si="10"/>
        <v>0</v>
      </c>
      <c r="M37" s="45">
        <f t="shared" si="10"/>
        <v>0</v>
      </c>
      <c r="N37" s="45">
        <f t="shared" si="10"/>
        <v>0</v>
      </c>
      <c r="O37" s="45">
        <f t="shared" si="10"/>
        <v>0</v>
      </c>
      <c r="P37" s="45">
        <f t="shared" si="10"/>
        <v>0</v>
      </c>
      <c r="Q37" s="45">
        <f t="shared" si="10"/>
        <v>0</v>
      </c>
      <c r="R37" s="45">
        <f t="shared" si="10"/>
        <v>0</v>
      </c>
      <c r="S37" s="45">
        <f t="shared" si="10"/>
        <v>0</v>
      </c>
      <c r="T37" s="45">
        <f t="shared" si="10"/>
        <v>0</v>
      </c>
      <c r="U37" s="45">
        <f t="shared" si="10"/>
        <v>0</v>
      </c>
      <c r="V37" s="45">
        <f t="shared" si="10"/>
        <v>0</v>
      </c>
      <c r="W37" s="45">
        <f t="shared" si="10"/>
        <v>0</v>
      </c>
      <c r="X37" s="45">
        <f t="shared" si="10"/>
        <v>0</v>
      </c>
      <c r="Y37" s="45">
        <f t="shared" si="10"/>
        <v>0</v>
      </c>
      <c r="Z37" s="45">
        <f t="shared" si="10"/>
        <v>0</v>
      </c>
      <c r="AA37" s="45">
        <f t="shared" si="10"/>
        <v>0</v>
      </c>
      <c r="AB37" s="45">
        <f t="shared" si="10"/>
        <v>0</v>
      </c>
      <c r="AC37" s="45">
        <f t="shared" si="10"/>
        <v>0</v>
      </c>
      <c r="AD37" s="45">
        <f t="shared" si="10"/>
        <v>0</v>
      </c>
      <c r="AE37" s="45">
        <f t="shared" si="10"/>
        <v>0</v>
      </c>
      <c r="AF37" s="45">
        <f t="shared" si="10"/>
        <v>0</v>
      </c>
      <c r="AG37" s="45">
        <f t="shared" si="10"/>
        <v>0</v>
      </c>
      <c r="AH37" s="45">
        <f t="shared" si="10"/>
        <v>0</v>
      </c>
      <c r="AI37" s="45">
        <f t="shared" si="10"/>
        <v>0</v>
      </c>
      <c r="AJ37" s="45">
        <f t="shared" si="10"/>
        <v>0</v>
      </c>
      <c r="AK37" s="45">
        <f t="shared" si="10"/>
        <v>0</v>
      </c>
      <c r="AL37" s="45">
        <f t="shared" si="10"/>
        <v>0</v>
      </c>
      <c r="AM37" s="45">
        <f t="shared" si="10"/>
        <v>0</v>
      </c>
      <c r="AN37" s="45">
        <f t="shared" si="10"/>
        <v>0</v>
      </c>
      <c r="AO37" s="45">
        <f t="shared" si="10"/>
        <v>0</v>
      </c>
      <c r="AP37" s="45">
        <f t="shared" si="10"/>
        <v>0</v>
      </c>
      <c r="AQ37" s="45">
        <f t="shared" si="10"/>
        <v>0</v>
      </c>
      <c r="AR37" s="45">
        <f t="shared" si="10"/>
        <v>0</v>
      </c>
      <c r="AS37" s="45">
        <f t="shared" si="10"/>
        <v>0</v>
      </c>
      <c r="AT37" s="45">
        <f t="shared" si="10"/>
        <v>0</v>
      </c>
      <c r="AU37" s="45">
        <f t="shared" si="10"/>
        <v>0</v>
      </c>
      <c r="AV37" s="1"/>
      <c r="AW37" s="1"/>
    </row>
    <row r="38" spans="1:49" ht="13.5" customHeight="1" outlineLevel="1" x14ac:dyDescent="0.2">
      <c r="A38" s="1"/>
      <c r="B38" s="1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1"/>
      <c r="AW38" s="1"/>
    </row>
    <row r="39" spans="1:49" ht="13.5" customHeight="1" outlineLevel="1" x14ac:dyDescent="0.2">
      <c r="A39" s="1"/>
      <c r="B39" s="1" t="str">
        <f>IF(J11="","",CONCATENATE(J11," Plan (CM dock)"))</f>
        <v/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1"/>
      <c r="AW39" s="1"/>
    </row>
    <row r="40" spans="1:49" ht="13.5" customHeight="1" outlineLevel="1" x14ac:dyDescent="0.2">
      <c r="A40" s="1"/>
      <c r="B40" s="1" t="str">
        <f>IF(J11="","",CONCATENATE(J11," Plan (cummulative)"))</f>
        <v/>
      </c>
      <c r="C40" s="45">
        <f>+C39</f>
        <v>0</v>
      </c>
      <c r="D40" s="45">
        <f t="shared" ref="D40:AU40" si="11">+C40+D39</f>
        <v>0</v>
      </c>
      <c r="E40" s="45">
        <f t="shared" si="11"/>
        <v>0</v>
      </c>
      <c r="F40" s="45">
        <f t="shared" si="11"/>
        <v>0</v>
      </c>
      <c r="G40" s="45">
        <f t="shared" si="11"/>
        <v>0</v>
      </c>
      <c r="H40" s="45">
        <f t="shared" si="11"/>
        <v>0</v>
      </c>
      <c r="I40" s="45">
        <f t="shared" si="11"/>
        <v>0</v>
      </c>
      <c r="J40" s="45">
        <f t="shared" si="11"/>
        <v>0</v>
      </c>
      <c r="K40" s="45">
        <f t="shared" si="11"/>
        <v>0</v>
      </c>
      <c r="L40" s="45">
        <f t="shared" si="11"/>
        <v>0</v>
      </c>
      <c r="M40" s="45">
        <f t="shared" si="11"/>
        <v>0</v>
      </c>
      <c r="N40" s="45">
        <f t="shared" si="11"/>
        <v>0</v>
      </c>
      <c r="O40" s="45">
        <f t="shared" si="11"/>
        <v>0</v>
      </c>
      <c r="P40" s="45">
        <f t="shared" si="11"/>
        <v>0</v>
      </c>
      <c r="Q40" s="45">
        <f t="shared" si="11"/>
        <v>0</v>
      </c>
      <c r="R40" s="45">
        <f t="shared" si="11"/>
        <v>0</v>
      </c>
      <c r="S40" s="45">
        <f t="shared" si="11"/>
        <v>0</v>
      </c>
      <c r="T40" s="45">
        <f t="shared" si="11"/>
        <v>0</v>
      </c>
      <c r="U40" s="45">
        <f t="shared" si="11"/>
        <v>0</v>
      </c>
      <c r="V40" s="45">
        <f t="shared" si="11"/>
        <v>0</v>
      </c>
      <c r="W40" s="45">
        <f t="shared" si="11"/>
        <v>0</v>
      </c>
      <c r="X40" s="45">
        <f t="shared" si="11"/>
        <v>0</v>
      </c>
      <c r="Y40" s="45">
        <f t="shared" si="11"/>
        <v>0</v>
      </c>
      <c r="Z40" s="45">
        <f t="shared" si="11"/>
        <v>0</v>
      </c>
      <c r="AA40" s="45">
        <f t="shared" si="11"/>
        <v>0</v>
      </c>
      <c r="AB40" s="45">
        <f t="shared" si="11"/>
        <v>0</v>
      </c>
      <c r="AC40" s="45">
        <f t="shared" si="11"/>
        <v>0</v>
      </c>
      <c r="AD40" s="45">
        <f t="shared" si="11"/>
        <v>0</v>
      </c>
      <c r="AE40" s="45">
        <f t="shared" si="11"/>
        <v>0</v>
      </c>
      <c r="AF40" s="45">
        <f t="shared" si="11"/>
        <v>0</v>
      </c>
      <c r="AG40" s="45">
        <f t="shared" si="11"/>
        <v>0</v>
      </c>
      <c r="AH40" s="45">
        <f t="shared" si="11"/>
        <v>0</v>
      </c>
      <c r="AI40" s="45">
        <f t="shared" si="11"/>
        <v>0</v>
      </c>
      <c r="AJ40" s="45">
        <f t="shared" si="11"/>
        <v>0</v>
      </c>
      <c r="AK40" s="45">
        <f t="shared" si="11"/>
        <v>0</v>
      </c>
      <c r="AL40" s="45">
        <f t="shared" si="11"/>
        <v>0</v>
      </c>
      <c r="AM40" s="45">
        <f t="shared" si="11"/>
        <v>0</v>
      </c>
      <c r="AN40" s="45">
        <f t="shared" si="11"/>
        <v>0</v>
      </c>
      <c r="AO40" s="45">
        <f t="shared" si="11"/>
        <v>0</v>
      </c>
      <c r="AP40" s="45">
        <f t="shared" si="11"/>
        <v>0</v>
      </c>
      <c r="AQ40" s="45">
        <f t="shared" si="11"/>
        <v>0</v>
      </c>
      <c r="AR40" s="45">
        <f t="shared" si="11"/>
        <v>0</v>
      </c>
      <c r="AS40" s="45">
        <f t="shared" si="11"/>
        <v>0</v>
      </c>
      <c r="AT40" s="45">
        <f t="shared" si="11"/>
        <v>0</v>
      </c>
      <c r="AU40" s="45">
        <f t="shared" si="11"/>
        <v>0</v>
      </c>
      <c r="AV40" s="1"/>
      <c r="AW40" s="1"/>
    </row>
    <row r="41" spans="1:49" ht="13.5" customHeight="1" outlineLevel="1" x14ac:dyDescent="0.2">
      <c r="A41" s="1"/>
      <c r="B41" s="1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1"/>
      <c r="AW41" s="1"/>
    </row>
    <row r="42" spans="1:49" ht="13.5" customHeight="1" outlineLevel="1" x14ac:dyDescent="0.2">
      <c r="A42" s="1"/>
      <c r="B42" s="1" t="str">
        <f>IF(J12="","",CONCATENATE(J12," Plan (CM dock)"))</f>
        <v/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1"/>
      <c r="AW42" s="1"/>
    </row>
    <row r="43" spans="1:49" ht="13.5" customHeight="1" outlineLevel="1" x14ac:dyDescent="0.2">
      <c r="A43" s="1"/>
      <c r="B43" s="1" t="str">
        <f>IF(J12="","",CONCATENATE(J12," Plan (cummulative)"))</f>
        <v/>
      </c>
      <c r="C43" s="45">
        <f>+C42</f>
        <v>0</v>
      </c>
      <c r="D43" s="45">
        <f t="shared" ref="D43:AU43" si="12">+C43+D42</f>
        <v>0</v>
      </c>
      <c r="E43" s="45">
        <f t="shared" si="12"/>
        <v>0</v>
      </c>
      <c r="F43" s="45">
        <f t="shared" si="12"/>
        <v>0</v>
      </c>
      <c r="G43" s="45">
        <f t="shared" si="12"/>
        <v>0</v>
      </c>
      <c r="H43" s="45">
        <f t="shared" si="12"/>
        <v>0</v>
      </c>
      <c r="I43" s="45">
        <f t="shared" si="12"/>
        <v>0</v>
      </c>
      <c r="J43" s="45">
        <f t="shared" si="12"/>
        <v>0</v>
      </c>
      <c r="K43" s="45">
        <f t="shared" si="12"/>
        <v>0</v>
      </c>
      <c r="L43" s="45">
        <f t="shared" si="12"/>
        <v>0</v>
      </c>
      <c r="M43" s="45">
        <f t="shared" si="12"/>
        <v>0</v>
      </c>
      <c r="N43" s="45">
        <f t="shared" si="12"/>
        <v>0</v>
      </c>
      <c r="O43" s="45">
        <f t="shared" si="12"/>
        <v>0</v>
      </c>
      <c r="P43" s="45">
        <f t="shared" si="12"/>
        <v>0</v>
      </c>
      <c r="Q43" s="45">
        <f t="shared" si="12"/>
        <v>0</v>
      </c>
      <c r="R43" s="45">
        <f t="shared" si="12"/>
        <v>0</v>
      </c>
      <c r="S43" s="45">
        <f t="shared" si="12"/>
        <v>0</v>
      </c>
      <c r="T43" s="45">
        <f t="shared" si="12"/>
        <v>0</v>
      </c>
      <c r="U43" s="45">
        <f t="shared" si="12"/>
        <v>0</v>
      </c>
      <c r="V43" s="45">
        <f t="shared" si="12"/>
        <v>0</v>
      </c>
      <c r="W43" s="45">
        <f t="shared" si="12"/>
        <v>0</v>
      </c>
      <c r="X43" s="45">
        <f t="shared" si="12"/>
        <v>0</v>
      </c>
      <c r="Y43" s="45">
        <f t="shared" si="12"/>
        <v>0</v>
      </c>
      <c r="Z43" s="45">
        <f t="shared" si="12"/>
        <v>0</v>
      </c>
      <c r="AA43" s="45">
        <f t="shared" si="12"/>
        <v>0</v>
      </c>
      <c r="AB43" s="45">
        <f t="shared" si="12"/>
        <v>0</v>
      </c>
      <c r="AC43" s="45">
        <f t="shared" si="12"/>
        <v>0</v>
      </c>
      <c r="AD43" s="45">
        <f t="shared" si="12"/>
        <v>0</v>
      </c>
      <c r="AE43" s="45">
        <f t="shared" si="12"/>
        <v>0</v>
      </c>
      <c r="AF43" s="45">
        <f t="shared" si="12"/>
        <v>0</v>
      </c>
      <c r="AG43" s="45">
        <f t="shared" si="12"/>
        <v>0</v>
      </c>
      <c r="AH43" s="45">
        <f t="shared" si="12"/>
        <v>0</v>
      </c>
      <c r="AI43" s="45">
        <f t="shared" si="12"/>
        <v>0</v>
      </c>
      <c r="AJ43" s="45">
        <f t="shared" si="12"/>
        <v>0</v>
      </c>
      <c r="AK43" s="45">
        <f t="shared" si="12"/>
        <v>0</v>
      </c>
      <c r="AL43" s="45">
        <f t="shared" si="12"/>
        <v>0</v>
      </c>
      <c r="AM43" s="45">
        <f t="shared" si="12"/>
        <v>0</v>
      </c>
      <c r="AN43" s="45">
        <f t="shared" si="12"/>
        <v>0</v>
      </c>
      <c r="AO43" s="45">
        <f t="shared" si="12"/>
        <v>0</v>
      </c>
      <c r="AP43" s="45">
        <f t="shared" si="12"/>
        <v>0</v>
      </c>
      <c r="AQ43" s="45">
        <f t="shared" si="12"/>
        <v>0</v>
      </c>
      <c r="AR43" s="45">
        <f t="shared" si="12"/>
        <v>0</v>
      </c>
      <c r="AS43" s="45">
        <f t="shared" si="12"/>
        <v>0</v>
      </c>
      <c r="AT43" s="45">
        <f t="shared" si="12"/>
        <v>0</v>
      </c>
      <c r="AU43" s="45">
        <f t="shared" si="12"/>
        <v>0</v>
      </c>
      <c r="AV43" s="1"/>
      <c r="AW43" s="1"/>
    </row>
    <row r="44" spans="1:49" ht="13.5" customHeight="1" outlineLevel="1" x14ac:dyDescent="0.2">
      <c r="A44" s="1"/>
      <c r="B44" s="1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1"/>
      <c r="AW44" s="1"/>
    </row>
    <row r="45" spans="1:49" ht="13.5" customHeight="1" outlineLevel="1" x14ac:dyDescent="0.2">
      <c r="A45" s="1"/>
      <c r="B45" s="54" t="s">
        <v>68</v>
      </c>
      <c r="C45" s="54"/>
      <c r="D45" s="54"/>
      <c r="E45" s="54"/>
      <c r="F45" s="54"/>
      <c r="G45" s="54">
        <f t="shared" ref="G45:AU45" si="13">+G34-G31</f>
        <v>187500</v>
      </c>
      <c r="H45" s="54">
        <f t="shared" si="13"/>
        <v>487500</v>
      </c>
      <c r="I45" s="54">
        <f t="shared" si="13"/>
        <v>825000</v>
      </c>
      <c r="J45" s="54">
        <f t="shared" si="13"/>
        <v>1200000</v>
      </c>
      <c r="K45" s="54">
        <f t="shared" si="13"/>
        <v>1575000</v>
      </c>
      <c r="L45" s="54">
        <f t="shared" si="13"/>
        <v>1950000</v>
      </c>
      <c r="M45" s="54">
        <f t="shared" si="13"/>
        <v>2325000</v>
      </c>
      <c r="N45" s="54">
        <f t="shared" si="13"/>
        <v>2700000</v>
      </c>
      <c r="O45" s="54">
        <f t="shared" si="13"/>
        <v>3075000</v>
      </c>
      <c r="P45" s="54">
        <f t="shared" si="13"/>
        <v>3450000</v>
      </c>
      <c r="Q45" s="54">
        <f t="shared" si="13"/>
        <v>3825000</v>
      </c>
      <c r="R45" s="54">
        <f t="shared" si="13"/>
        <v>4200000</v>
      </c>
      <c r="S45" s="54">
        <f t="shared" si="13"/>
        <v>4575000</v>
      </c>
      <c r="T45" s="54">
        <f t="shared" si="13"/>
        <v>4950000</v>
      </c>
      <c r="U45" s="54">
        <f t="shared" si="13"/>
        <v>5325000</v>
      </c>
      <c r="V45" s="54">
        <f t="shared" si="13"/>
        <v>5700000</v>
      </c>
      <c r="W45" s="54">
        <f t="shared" si="13"/>
        <v>6075000</v>
      </c>
      <c r="X45" s="54">
        <f t="shared" si="13"/>
        <v>6450000</v>
      </c>
      <c r="Y45" s="54">
        <f t="shared" si="13"/>
        <v>6825000</v>
      </c>
      <c r="Z45" s="54">
        <f t="shared" si="13"/>
        <v>7200000</v>
      </c>
      <c r="AA45" s="54">
        <f t="shared" si="13"/>
        <v>7575000</v>
      </c>
      <c r="AB45" s="54">
        <f t="shared" si="13"/>
        <v>7950000</v>
      </c>
      <c r="AC45" s="54">
        <f t="shared" si="13"/>
        <v>8325000</v>
      </c>
      <c r="AD45" s="54">
        <f t="shared" si="13"/>
        <v>8700000</v>
      </c>
      <c r="AE45" s="54">
        <f t="shared" si="13"/>
        <v>9075000</v>
      </c>
      <c r="AF45" s="54">
        <f t="shared" si="13"/>
        <v>9450000</v>
      </c>
      <c r="AG45" s="54">
        <f t="shared" si="13"/>
        <v>9825000</v>
      </c>
      <c r="AH45" s="54">
        <f t="shared" si="13"/>
        <v>10200000</v>
      </c>
      <c r="AI45" s="54">
        <f t="shared" si="13"/>
        <v>10575000</v>
      </c>
      <c r="AJ45" s="54">
        <f t="shared" si="13"/>
        <v>10950000</v>
      </c>
      <c r="AK45" s="54">
        <f t="shared" si="13"/>
        <v>11325000</v>
      </c>
      <c r="AL45" s="54">
        <f t="shared" si="13"/>
        <v>11700000</v>
      </c>
      <c r="AM45" s="54">
        <f t="shared" si="13"/>
        <v>12075000</v>
      </c>
      <c r="AN45" s="54">
        <f t="shared" si="13"/>
        <v>12450000</v>
      </c>
      <c r="AO45" s="54">
        <f t="shared" si="13"/>
        <v>12825000</v>
      </c>
      <c r="AP45" s="54">
        <f t="shared" si="13"/>
        <v>13200000</v>
      </c>
      <c r="AQ45" s="54">
        <f t="shared" si="13"/>
        <v>13575000</v>
      </c>
      <c r="AR45" s="54">
        <f t="shared" si="13"/>
        <v>13950000</v>
      </c>
      <c r="AS45" s="54">
        <f t="shared" si="13"/>
        <v>14325000</v>
      </c>
      <c r="AT45" s="54">
        <f t="shared" si="13"/>
        <v>14700000</v>
      </c>
      <c r="AU45" s="54">
        <f t="shared" si="13"/>
        <v>15075000</v>
      </c>
      <c r="AV45" s="1"/>
      <c r="AW45" s="1"/>
    </row>
    <row r="46" spans="1:49" ht="13.5" customHeight="1" outlineLevel="1" x14ac:dyDescent="0.2">
      <c r="A46" s="1"/>
      <c r="B46" s="54" t="str">
        <f t="shared" ref="B46:B48" si="14">+IF(J10="","",CONCATENATE(J10, " Plan vs MS plan (1 wk offset)"))</f>
        <v/>
      </c>
      <c r="C46" s="54"/>
      <c r="D46" s="54"/>
      <c r="E46" s="54"/>
      <c r="F46" s="54"/>
      <c r="G46" s="54" t="str">
        <f t="shared" ref="G46:AU46" si="15">IF($J$10="","",F37-G31)</f>
        <v/>
      </c>
      <c r="H46" s="54" t="str">
        <f t="shared" si="15"/>
        <v/>
      </c>
      <c r="I46" s="54" t="str">
        <f t="shared" si="15"/>
        <v/>
      </c>
      <c r="J46" s="54" t="str">
        <f t="shared" si="15"/>
        <v/>
      </c>
      <c r="K46" s="54" t="str">
        <f t="shared" si="15"/>
        <v/>
      </c>
      <c r="L46" s="54" t="str">
        <f t="shared" si="15"/>
        <v/>
      </c>
      <c r="M46" s="54" t="str">
        <f t="shared" si="15"/>
        <v/>
      </c>
      <c r="N46" s="54" t="str">
        <f t="shared" si="15"/>
        <v/>
      </c>
      <c r="O46" s="54" t="str">
        <f t="shared" si="15"/>
        <v/>
      </c>
      <c r="P46" s="54" t="str">
        <f t="shared" si="15"/>
        <v/>
      </c>
      <c r="Q46" s="54" t="str">
        <f t="shared" si="15"/>
        <v/>
      </c>
      <c r="R46" s="54" t="str">
        <f t="shared" si="15"/>
        <v/>
      </c>
      <c r="S46" s="54" t="str">
        <f t="shared" si="15"/>
        <v/>
      </c>
      <c r="T46" s="54" t="str">
        <f t="shared" si="15"/>
        <v/>
      </c>
      <c r="U46" s="54" t="str">
        <f t="shared" si="15"/>
        <v/>
      </c>
      <c r="V46" s="54" t="str">
        <f t="shared" si="15"/>
        <v/>
      </c>
      <c r="W46" s="54" t="str">
        <f t="shared" si="15"/>
        <v/>
      </c>
      <c r="X46" s="54" t="str">
        <f t="shared" si="15"/>
        <v/>
      </c>
      <c r="Y46" s="54" t="str">
        <f t="shared" si="15"/>
        <v/>
      </c>
      <c r="Z46" s="54" t="str">
        <f t="shared" si="15"/>
        <v/>
      </c>
      <c r="AA46" s="54" t="str">
        <f t="shared" si="15"/>
        <v/>
      </c>
      <c r="AB46" s="54" t="str">
        <f t="shared" si="15"/>
        <v/>
      </c>
      <c r="AC46" s="54" t="str">
        <f t="shared" si="15"/>
        <v/>
      </c>
      <c r="AD46" s="54" t="str">
        <f t="shared" si="15"/>
        <v/>
      </c>
      <c r="AE46" s="54" t="str">
        <f t="shared" si="15"/>
        <v/>
      </c>
      <c r="AF46" s="54" t="str">
        <f t="shared" si="15"/>
        <v/>
      </c>
      <c r="AG46" s="54" t="str">
        <f t="shared" si="15"/>
        <v/>
      </c>
      <c r="AH46" s="54" t="str">
        <f t="shared" si="15"/>
        <v/>
      </c>
      <c r="AI46" s="54" t="str">
        <f t="shared" si="15"/>
        <v/>
      </c>
      <c r="AJ46" s="54" t="str">
        <f t="shared" si="15"/>
        <v/>
      </c>
      <c r="AK46" s="54" t="str">
        <f t="shared" si="15"/>
        <v/>
      </c>
      <c r="AL46" s="54" t="str">
        <f t="shared" si="15"/>
        <v/>
      </c>
      <c r="AM46" s="54" t="str">
        <f t="shared" si="15"/>
        <v/>
      </c>
      <c r="AN46" s="54" t="str">
        <f t="shared" si="15"/>
        <v/>
      </c>
      <c r="AO46" s="54" t="str">
        <f t="shared" si="15"/>
        <v/>
      </c>
      <c r="AP46" s="54" t="str">
        <f t="shared" si="15"/>
        <v/>
      </c>
      <c r="AQ46" s="54" t="str">
        <f t="shared" si="15"/>
        <v/>
      </c>
      <c r="AR46" s="54" t="str">
        <f t="shared" si="15"/>
        <v/>
      </c>
      <c r="AS46" s="54" t="str">
        <f t="shared" si="15"/>
        <v/>
      </c>
      <c r="AT46" s="54" t="str">
        <f t="shared" si="15"/>
        <v/>
      </c>
      <c r="AU46" s="54" t="str">
        <f t="shared" si="15"/>
        <v/>
      </c>
      <c r="AV46" s="1"/>
      <c r="AW46" s="1"/>
    </row>
    <row r="47" spans="1:49" ht="13.5" customHeight="1" outlineLevel="1" x14ac:dyDescent="0.2">
      <c r="A47" s="1"/>
      <c r="B47" s="54" t="str">
        <f t="shared" si="14"/>
        <v/>
      </c>
      <c r="C47" s="54"/>
      <c r="D47" s="54"/>
      <c r="E47" s="54"/>
      <c r="F47" s="54"/>
      <c r="G47" s="54" t="str">
        <f t="shared" ref="G47:AU47" si="16">IF($J$11="","",F40-G31)</f>
        <v/>
      </c>
      <c r="H47" s="54" t="str">
        <f t="shared" si="16"/>
        <v/>
      </c>
      <c r="I47" s="54" t="str">
        <f t="shared" si="16"/>
        <v/>
      </c>
      <c r="J47" s="54" t="str">
        <f t="shared" si="16"/>
        <v/>
      </c>
      <c r="K47" s="54" t="str">
        <f t="shared" si="16"/>
        <v/>
      </c>
      <c r="L47" s="54" t="str">
        <f t="shared" si="16"/>
        <v/>
      </c>
      <c r="M47" s="54" t="str">
        <f t="shared" si="16"/>
        <v/>
      </c>
      <c r="N47" s="54" t="str">
        <f t="shared" si="16"/>
        <v/>
      </c>
      <c r="O47" s="54" t="str">
        <f t="shared" si="16"/>
        <v/>
      </c>
      <c r="P47" s="54" t="str">
        <f t="shared" si="16"/>
        <v/>
      </c>
      <c r="Q47" s="54" t="str">
        <f t="shared" si="16"/>
        <v/>
      </c>
      <c r="R47" s="54" t="str">
        <f t="shared" si="16"/>
        <v/>
      </c>
      <c r="S47" s="54" t="str">
        <f t="shared" si="16"/>
        <v/>
      </c>
      <c r="T47" s="54" t="str">
        <f t="shared" si="16"/>
        <v/>
      </c>
      <c r="U47" s="54" t="str">
        <f t="shared" si="16"/>
        <v/>
      </c>
      <c r="V47" s="54" t="str">
        <f t="shared" si="16"/>
        <v/>
      </c>
      <c r="W47" s="54" t="str">
        <f t="shared" si="16"/>
        <v/>
      </c>
      <c r="X47" s="54" t="str">
        <f t="shared" si="16"/>
        <v/>
      </c>
      <c r="Y47" s="54" t="str">
        <f t="shared" si="16"/>
        <v/>
      </c>
      <c r="Z47" s="54" t="str">
        <f t="shared" si="16"/>
        <v/>
      </c>
      <c r="AA47" s="54" t="str">
        <f t="shared" si="16"/>
        <v/>
      </c>
      <c r="AB47" s="54" t="str">
        <f t="shared" si="16"/>
        <v/>
      </c>
      <c r="AC47" s="54" t="str">
        <f t="shared" si="16"/>
        <v/>
      </c>
      <c r="AD47" s="54" t="str">
        <f t="shared" si="16"/>
        <v/>
      </c>
      <c r="AE47" s="54" t="str">
        <f t="shared" si="16"/>
        <v/>
      </c>
      <c r="AF47" s="54" t="str">
        <f t="shared" si="16"/>
        <v/>
      </c>
      <c r="AG47" s="54" t="str">
        <f t="shared" si="16"/>
        <v/>
      </c>
      <c r="AH47" s="54" t="str">
        <f t="shared" si="16"/>
        <v/>
      </c>
      <c r="AI47" s="54" t="str">
        <f t="shared" si="16"/>
        <v/>
      </c>
      <c r="AJ47" s="54" t="str">
        <f t="shared" si="16"/>
        <v/>
      </c>
      <c r="AK47" s="54" t="str">
        <f t="shared" si="16"/>
        <v/>
      </c>
      <c r="AL47" s="54" t="str">
        <f t="shared" si="16"/>
        <v/>
      </c>
      <c r="AM47" s="54" t="str">
        <f t="shared" si="16"/>
        <v/>
      </c>
      <c r="AN47" s="54" t="str">
        <f t="shared" si="16"/>
        <v/>
      </c>
      <c r="AO47" s="54" t="str">
        <f t="shared" si="16"/>
        <v/>
      </c>
      <c r="AP47" s="54" t="str">
        <f t="shared" si="16"/>
        <v/>
      </c>
      <c r="AQ47" s="54" t="str">
        <f t="shared" si="16"/>
        <v/>
      </c>
      <c r="AR47" s="54" t="str">
        <f t="shared" si="16"/>
        <v/>
      </c>
      <c r="AS47" s="54" t="str">
        <f t="shared" si="16"/>
        <v/>
      </c>
      <c r="AT47" s="54" t="str">
        <f t="shared" si="16"/>
        <v/>
      </c>
      <c r="AU47" s="54" t="str">
        <f t="shared" si="16"/>
        <v/>
      </c>
      <c r="AV47" s="1"/>
      <c r="AW47" s="1"/>
    </row>
    <row r="48" spans="1:49" ht="13.5" customHeight="1" outlineLevel="1" x14ac:dyDescent="0.2">
      <c r="A48" s="1"/>
      <c r="B48" s="54" t="str">
        <f t="shared" si="14"/>
        <v/>
      </c>
      <c r="C48" s="54"/>
      <c r="D48" s="54"/>
      <c r="E48" s="54"/>
      <c r="F48" s="54"/>
      <c r="G48" s="54" t="str">
        <f t="shared" ref="G48:AU48" si="17">IF($J$12="","",F43-G31)</f>
        <v/>
      </c>
      <c r="H48" s="54" t="str">
        <f t="shared" si="17"/>
        <v/>
      </c>
      <c r="I48" s="54" t="str">
        <f t="shared" si="17"/>
        <v/>
      </c>
      <c r="J48" s="54" t="str">
        <f t="shared" si="17"/>
        <v/>
      </c>
      <c r="K48" s="54" t="str">
        <f t="shared" si="17"/>
        <v/>
      </c>
      <c r="L48" s="54" t="str">
        <f t="shared" si="17"/>
        <v/>
      </c>
      <c r="M48" s="54" t="str">
        <f t="shared" si="17"/>
        <v/>
      </c>
      <c r="N48" s="54" t="str">
        <f t="shared" si="17"/>
        <v/>
      </c>
      <c r="O48" s="54" t="str">
        <f t="shared" si="17"/>
        <v/>
      </c>
      <c r="P48" s="54" t="str">
        <f t="shared" si="17"/>
        <v/>
      </c>
      <c r="Q48" s="54" t="str">
        <f t="shared" si="17"/>
        <v/>
      </c>
      <c r="R48" s="54" t="str">
        <f t="shared" si="17"/>
        <v/>
      </c>
      <c r="S48" s="54" t="str">
        <f t="shared" si="17"/>
        <v/>
      </c>
      <c r="T48" s="54" t="str">
        <f t="shared" si="17"/>
        <v/>
      </c>
      <c r="U48" s="54" t="str">
        <f t="shared" si="17"/>
        <v/>
      </c>
      <c r="V48" s="54" t="str">
        <f t="shared" si="17"/>
        <v/>
      </c>
      <c r="W48" s="54" t="str">
        <f t="shared" si="17"/>
        <v/>
      </c>
      <c r="X48" s="54" t="str">
        <f t="shared" si="17"/>
        <v/>
      </c>
      <c r="Y48" s="54" t="str">
        <f t="shared" si="17"/>
        <v/>
      </c>
      <c r="Z48" s="54" t="str">
        <f t="shared" si="17"/>
        <v/>
      </c>
      <c r="AA48" s="54" t="str">
        <f t="shared" si="17"/>
        <v/>
      </c>
      <c r="AB48" s="54" t="str">
        <f t="shared" si="17"/>
        <v/>
      </c>
      <c r="AC48" s="54" t="str">
        <f t="shared" si="17"/>
        <v/>
      </c>
      <c r="AD48" s="54" t="str">
        <f t="shared" si="17"/>
        <v/>
      </c>
      <c r="AE48" s="54" t="str">
        <f t="shared" si="17"/>
        <v/>
      </c>
      <c r="AF48" s="54" t="str">
        <f t="shared" si="17"/>
        <v/>
      </c>
      <c r="AG48" s="54" t="str">
        <f t="shared" si="17"/>
        <v/>
      </c>
      <c r="AH48" s="54" t="str">
        <f t="shared" si="17"/>
        <v/>
      </c>
      <c r="AI48" s="54" t="str">
        <f t="shared" si="17"/>
        <v/>
      </c>
      <c r="AJ48" s="54" t="str">
        <f t="shared" si="17"/>
        <v/>
      </c>
      <c r="AK48" s="54" t="str">
        <f t="shared" si="17"/>
        <v/>
      </c>
      <c r="AL48" s="54" t="str">
        <f t="shared" si="17"/>
        <v/>
      </c>
      <c r="AM48" s="54" t="str">
        <f t="shared" si="17"/>
        <v/>
      </c>
      <c r="AN48" s="54" t="str">
        <f t="shared" si="17"/>
        <v/>
      </c>
      <c r="AO48" s="54" t="str">
        <f t="shared" si="17"/>
        <v/>
      </c>
      <c r="AP48" s="54" t="str">
        <f t="shared" si="17"/>
        <v/>
      </c>
      <c r="AQ48" s="54" t="str">
        <f t="shared" si="17"/>
        <v/>
      </c>
      <c r="AR48" s="54" t="str">
        <f t="shared" si="17"/>
        <v/>
      </c>
      <c r="AS48" s="54" t="str">
        <f t="shared" si="17"/>
        <v/>
      </c>
      <c r="AT48" s="54" t="str">
        <f t="shared" si="17"/>
        <v/>
      </c>
      <c r="AU48" s="54" t="str">
        <f t="shared" si="17"/>
        <v/>
      </c>
      <c r="AV48" s="1"/>
      <c r="AW48" s="1"/>
    </row>
    <row r="49" spans="1:49" ht="13.5" customHeight="1" x14ac:dyDescent="0.2">
      <c r="A49" s="1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1"/>
      <c r="AW49" s="1"/>
    </row>
    <row r="50" spans="1:49" ht="13.5" customHeight="1" x14ac:dyDescent="0.2">
      <c r="A50" s="1"/>
      <c r="B50" s="1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1"/>
      <c r="AW50" s="1"/>
    </row>
    <row r="51" spans="1:49" ht="13.5" customHeight="1" x14ac:dyDescent="0.2">
      <c r="A51" s="1"/>
      <c r="B51" s="1" t="s">
        <v>69</v>
      </c>
      <c r="C51" s="45"/>
      <c r="D51" s="45"/>
      <c r="E51" s="45"/>
      <c r="F51" s="45"/>
      <c r="G51" s="56">
        <f t="shared" ref="G51:AU51" si="18">IF(AND($J$10&lt;&gt;"",$J$11&lt;&gt;"",$J$12&lt;&gt;""),MIN(G33,G31-F52,F37-F52,F40-F52,F43-F52),IF(AND($J$10&lt;&gt;"",$J$11&lt;&gt;"",$J$12=""),MIN(G33,G31-F52,F37-F52,F40-F52),IF(AND($J$10&lt;&gt;"",$J$11="",$J$12=""),MIN(G33,G31-F52,F37-F52),IF(AND($J$10="",$J$11="",$J$12=""),MIN(G33,G31-F52),""))))</f>
        <v>0</v>
      </c>
      <c r="H51" s="56">
        <f t="shared" si="18"/>
        <v>0</v>
      </c>
      <c r="I51" s="56">
        <f t="shared" si="18"/>
        <v>0</v>
      </c>
      <c r="J51" s="56">
        <f t="shared" si="18"/>
        <v>0</v>
      </c>
      <c r="K51" s="56">
        <f t="shared" si="18"/>
        <v>0</v>
      </c>
      <c r="L51" s="56">
        <f t="shared" si="18"/>
        <v>0</v>
      </c>
      <c r="M51" s="56">
        <f t="shared" si="18"/>
        <v>0</v>
      </c>
      <c r="N51" s="56">
        <f t="shared" si="18"/>
        <v>0</v>
      </c>
      <c r="O51" s="56">
        <f t="shared" si="18"/>
        <v>0</v>
      </c>
      <c r="P51" s="56">
        <f t="shared" si="18"/>
        <v>0</v>
      </c>
      <c r="Q51" s="56">
        <f t="shared" si="18"/>
        <v>0</v>
      </c>
      <c r="R51" s="56">
        <f t="shared" si="18"/>
        <v>0</v>
      </c>
      <c r="S51" s="56">
        <f t="shared" si="18"/>
        <v>0</v>
      </c>
      <c r="T51" s="56">
        <f t="shared" si="18"/>
        <v>0</v>
      </c>
      <c r="U51" s="56">
        <f t="shared" si="18"/>
        <v>0</v>
      </c>
      <c r="V51" s="56">
        <f t="shared" si="18"/>
        <v>0</v>
      </c>
      <c r="W51" s="56">
        <f t="shared" si="18"/>
        <v>0</v>
      </c>
      <c r="X51" s="56">
        <f t="shared" si="18"/>
        <v>0</v>
      </c>
      <c r="Y51" s="56">
        <f t="shared" si="18"/>
        <v>0</v>
      </c>
      <c r="Z51" s="56">
        <f t="shared" si="18"/>
        <v>0</v>
      </c>
      <c r="AA51" s="56">
        <f t="shared" si="18"/>
        <v>0</v>
      </c>
      <c r="AB51" s="56">
        <f t="shared" si="18"/>
        <v>0</v>
      </c>
      <c r="AC51" s="56">
        <f t="shared" si="18"/>
        <v>0</v>
      </c>
      <c r="AD51" s="56">
        <f t="shared" si="18"/>
        <v>0</v>
      </c>
      <c r="AE51" s="56">
        <f t="shared" si="18"/>
        <v>0</v>
      </c>
      <c r="AF51" s="56">
        <f t="shared" si="18"/>
        <v>0</v>
      </c>
      <c r="AG51" s="56">
        <f t="shared" si="18"/>
        <v>0</v>
      </c>
      <c r="AH51" s="56">
        <f t="shared" si="18"/>
        <v>0</v>
      </c>
      <c r="AI51" s="56">
        <f t="shared" si="18"/>
        <v>0</v>
      </c>
      <c r="AJ51" s="56">
        <f t="shared" si="18"/>
        <v>0</v>
      </c>
      <c r="AK51" s="56">
        <f t="shared" si="18"/>
        <v>0</v>
      </c>
      <c r="AL51" s="56">
        <f t="shared" si="18"/>
        <v>0</v>
      </c>
      <c r="AM51" s="56">
        <f t="shared" si="18"/>
        <v>0</v>
      </c>
      <c r="AN51" s="56">
        <f t="shared" si="18"/>
        <v>0</v>
      </c>
      <c r="AO51" s="56">
        <f t="shared" si="18"/>
        <v>0</v>
      </c>
      <c r="AP51" s="56">
        <f t="shared" si="18"/>
        <v>0</v>
      </c>
      <c r="AQ51" s="56">
        <f t="shared" si="18"/>
        <v>0</v>
      </c>
      <c r="AR51" s="56">
        <f t="shared" si="18"/>
        <v>0</v>
      </c>
      <c r="AS51" s="56">
        <f t="shared" si="18"/>
        <v>0</v>
      </c>
      <c r="AT51" s="56">
        <f t="shared" si="18"/>
        <v>0</v>
      </c>
      <c r="AU51" s="56">
        <f t="shared" si="18"/>
        <v>0</v>
      </c>
      <c r="AV51" s="1"/>
      <c r="AW51" s="1"/>
    </row>
    <row r="52" spans="1:49" ht="13.5" customHeight="1" x14ac:dyDescent="0.2">
      <c r="A52" s="1"/>
      <c r="B52" s="1" t="s">
        <v>70</v>
      </c>
      <c r="C52" s="45"/>
      <c r="D52" s="45"/>
      <c r="E52" s="45"/>
      <c r="F52" s="45"/>
      <c r="G52" s="45">
        <f>+G51</f>
        <v>0</v>
      </c>
      <c r="H52" s="45">
        <f t="shared" ref="H52:AU52" si="19">IF(ISERROR(G52+H51),"",G52+H51)</f>
        <v>0</v>
      </c>
      <c r="I52" s="45">
        <f t="shared" si="19"/>
        <v>0</v>
      </c>
      <c r="J52" s="45">
        <f t="shared" si="19"/>
        <v>0</v>
      </c>
      <c r="K52" s="45">
        <f t="shared" si="19"/>
        <v>0</v>
      </c>
      <c r="L52" s="45">
        <f t="shared" si="19"/>
        <v>0</v>
      </c>
      <c r="M52" s="45">
        <f t="shared" si="19"/>
        <v>0</v>
      </c>
      <c r="N52" s="45">
        <f t="shared" si="19"/>
        <v>0</v>
      </c>
      <c r="O52" s="45">
        <f t="shared" si="19"/>
        <v>0</v>
      </c>
      <c r="P52" s="45">
        <f t="shared" si="19"/>
        <v>0</v>
      </c>
      <c r="Q52" s="45">
        <f t="shared" si="19"/>
        <v>0</v>
      </c>
      <c r="R52" s="45">
        <f t="shared" si="19"/>
        <v>0</v>
      </c>
      <c r="S52" s="45">
        <f t="shared" si="19"/>
        <v>0</v>
      </c>
      <c r="T52" s="45">
        <f t="shared" si="19"/>
        <v>0</v>
      </c>
      <c r="U52" s="45">
        <f t="shared" si="19"/>
        <v>0</v>
      </c>
      <c r="V52" s="45">
        <f t="shared" si="19"/>
        <v>0</v>
      </c>
      <c r="W52" s="45">
        <f t="shared" si="19"/>
        <v>0</v>
      </c>
      <c r="X52" s="45">
        <f t="shared" si="19"/>
        <v>0</v>
      </c>
      <c r="Y52" s="45">
        <f t="shared" si="19"/>
        <v>0</v>
      </c>
      <c r="Z52" s="45">
        <f t="shared" si="19"/>
        <v>0</v>
      </c>
      <c r="AA52" s="45">
        <f t="shared" si="19"/>
        <v>0</v>
      </c>
      <c r="AB52" s="45">
        <f t="shared" si="19"/>
        <v>0</v>
      </c>
      <c r="AC52" s="45">
        <f t="shared" si="19"/>
        <v>0</v>
      </c>
      <c r="AD52" s="45">
        <f t="shared" si="19"/>
        <v>0</v>
      </c>
      <c r="AE52" s="45">
        <f t="shared" si="19"/>
        <v>0</v>
      </c>
      <c r="AF52" s="45">
        <f t="shared" si="19"/>
        <v>0</v>
      </c>
      <c r="AG52" s="45">
        <f t="shared" si="19"/>
        <v>0</v>
      </c>
      <c r="AH52" s="45">
        <f t="shared" si="19"/>
        <v>0</v>
      </c>
      <c r="AI52" s="45">
        <f t="shared" si="19"/>
        <v>0</v>
      </c>
      <c r="AJ52" s="45">
        <f t="shared" si="19"/>
        <v>0</v>
      </c>
      <c r="AK52" s="45">
        <f t="shared" si="19"/>
        <v>0</v>
      </c>
      <c r="AL52" s="45">
        <f t="shared" si="19"/>
        <v>0</v>
      </c>
      <c r="AM52" s="45">
        <f t="shared" si="19"/>
        <v>0</v>
      </c>
      <c r="AN52" s="45">
        <f t="shared" si="19"/>
        <v>0</v>
      </c>
      <c r="AO52" s="45">
        <f t="shared" si="19"/>
        <v>0</v>
      </c>
      <c r="AP52" s="45">
        <f t="shared" si="19"/>
        <v>0</v>
      </c>
      <c r="AQ52" s="45">
        <f t="shared" si="19"/>
        <v>0</v>
      </c>
      <c r="AR52" s="45">
        <f t="shared" si="19"/>
        <v>0</v>
      </c>
      <c r="AS52" s="45">
        <f t="shared" si="19"/>
        <v>0</v>
      </c>
      <c r="AT52" s="45">
        <f t="shared" si="19"/>
        <v>0</v>
      </c>
      <c r="AU52" s="45">
        <f t="shared" si="19"/>
        <v>0</v>
      </c>
      <c r="AV52" s="1"/>
      <c r="AW52" s="1"/>
    </row>
    <row r="53" spans="1:49" ht="13.5" customHeight="1" x14ac:dyDescent="0.2">
      <c r="A53" s="1"/>
      <c r="B53" s="57" t="s">
        <v>71</v>
      </c>
      <c r="C53" s="57"/>
      <c r="D53" s="57"/>
      <c r="E53" s="57"/>
      <c r="F53" s="57"/>
      <c r="G53" s="57">
        <f t="shared" ref="G53:AU53" si="20">IF(ISERROR(G52-G31),"",G52-G31)</f>
        <v>0</v>
      </c>
      <c r="H53" s="57">
        <f t="shared" si="20"/>
        <v>0</v>
      </c>
      <c r="I53" s="57">
        <f t="shared" si="20"/>
        <v>0</v>
      </c>
      <c r="J53" s="57">
        <f t="shared" si="20"/>
        <v>0</v>
      </c>
      <c r="K53" s="57">
        <f t="shared" si="20"/>
        <v>0</v>
      </c>
      <c r="L53" s="57">
        <f t="shared" si="20"/>
        <v>0</v>
      </c>
      <c r="M53" s="57">
        <f t="shared" si="20"/>
        <v>0</v>
      </c>
      <c r="N53" s="57">
        <f t="shared" si="20"/>
        <v>0</v>
      </c>
      <c r="O53" s="57">
        <f t="shared" si="20"/>
        <v>0</v>
      </c>
      <c r="P53" s="57">
        <f t="shared" si="20"/>
        <v>0</v>
      </c>
      <c r="Q53" s="57">
        <f t="shared" si="20"/>
        <v>0</v>
      </c>
      <c r="R53" s="57">
        <f t="shared" si="20"/>
        <v>0</v>
      </c>
      <c r="S53" s="57">
        <f t="shared" si="20"/>
        <v>0</v>
      </c>
      <c r="T53" s="57">
        <f t="shared" si="20"/>
        <v>0</v>
      </c>
      <c r="U53" s="57">
        <f t="shared" si="20"/>
        <v>0</v>
      </c>
      <c r="V53" s="57">
        <f t="shared" si="20"/>
        <v>0</v>
      </c>
      <c r="W53" s="57">
        <f t="shared" si="20"/>
        <v>0</v>
      </c>
      <c r="X53" s="57">
        <f t="shared" si="20"/>
        <v>0</v>
      </c>
      <c r="Y53" s="57">
        <f t="shared" si="20"/>
        <v>0</v>
      </c>
      <c r="Z53" s="57">
        <f t="shared" si="20"/>
        <v>0</v>
      </c>
      <c r="AA53" s="57">
        <f t="shared" si="20"/>
        <v>0</v>
      </c>
      <c r="AB53" s="57">
        <f t="shared" si="20"/>
        <v>0</v>
      </c>
      <c r="AC53" s="57">
        <f t="shared" si="20"/>
        <v>0</v>
      </c>
      <c r="AD53" s="57">
        <f t="shared" si="20"/>
        <v>0</v>
      </c>
      <c r="AE53" s="57">
        <f t="shared" si="20"/>
        <v>0</v>
      </c>
      <c r="AF53" s="57">
        <f t="shared" si="20"/>
        <v>0</v>
      </c>
      <c r="AG53" s="57">
        <f t="shared" si="20"/>
        <v>0</v>
      </c>
      <c r="AH53" s="57">
        <f t="shared" si="20"/>
        <v>0</v>
      </c>
      <c r="AI53" s="57">
        <f t="shared" si="20"/>
        <v>0</v>
      </c>
      <c r="AJ53" s="57">
        <f t="shared" si="20"/>
        <v>0</v>
      </c>
      <c r="AK53" s="57">
        <f t="shared" si="20"/>
        <v>0</v>
      </c>
      <c r="AL53" s="57">
        <f t="shared" si="20"/>
        <v>0</v>
      </c>
      <c r="AM53" s="57">
        <f t="shared" si="20"/>
        <v>0</v>
      </c>
      <c r="AN53" s="57">
        <f t="shared" si="20"/>
        <v>0</v>
      </c>
      <c r="AO53" s="57">
        <f t="shared" si="20"/>
        <v>0</v>
      </c>
      <c r="AP53" s="57">
        <f t="shared" si="20"/>
        <v>0</v>
      </c>
      <c r="AQ53" s="57">
        <f t="shared" si="20"/>
        <v>0</v>
      </c>
      <c r="AR53" s="57">
        <f t="shared" si="20"/>
        <v>0</v>
      </c>
      <c r="AS53" s="57">
        <f t="shared" si="20"/>
        <v>0</v>
      </c>
      <c r="AT53" s="57">
        <f t="shared" si="20"/>
        <v>0</v>
      </c>
      <c r="AU53" s="57">
        <f t="shared" si="20"/>
        <v>0</v>
      </c>
      <c r="AV53" s="1"/>
      <c r="AW53" s="1"/>
    </row>
    <row r="54" spans="1:49" ht="13.5" customHeight="1" x14ac:dyDescent="0.2">
      <c r="A54" s="1"/>
      <c r="B54" s="1" t="s">
        <v>72</v>
      </c>
      <c r="C54" s="45"/>
      <c r="D54" s="45"/>
      <c r="E54" s="45"/>
      <c r="F54" s="45"/>
      <c r="G54" s="58">
        <f t="shared" ref="G54:R54" si="21">IF(ISERROR(G51/G33),"",G51/G33)</f>
        <v>0</v>
      </c>
      <c r="H54" s="58">
        <f t="shared" si="21"/>
        <v>0</v>
      </c>
      <c r="I54" s="58">
        <f t="shared" si="21"/>
        <v>0</v>
      </c>
      <c r="J54" s="58">
        <f t="shared" si="21"/>
        <v>0</v>
      </c>
      <c r="K54" s="58">
        <f t="shared" si="21"/>
        <v>0</v>
      </c>
      <c r="L54" s="58">
        <f t="shared" si="21"/>
        <v>0</v>
      </c>
      <c r="M54" s="58">
        <f t="shared" si="21"/>
        <v>0</v>
      </c>
      <c r="N54" s="58">
        <f t="shared" si="21"/>
        <v>0</v>
      </c>
      <c r="O54" s="58">
        <f t="shared" si="21"/>
        <v>0</v>
      </c>
      <c r="P54" s="58">
        <f t="shared" si="21"/>
        <v>0</v>
      </c>
      <c r="Q54" s="58">
        <f t="shared" si="21"/>
        <v>0</v>
      </c>
      <c r="R54" s="58">
        <f t="shared" si="21"/>
        <v>0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</row>
    <row r="55" spans="1:49" ht="13.5" customHeight="1" x14ac:dyDescent="0.2">
      <c r="A55" s="1"/>
      <c r="B55" s="1"/>
      <c r="C55" s="1"/>
      <c r="D55" s="1"/>
      <c r="E55" s="45"/>
      <c r="F55" s="45"/>
      <c r="G55" s="45"/>
      <c r="H55" s="1"/>
      <c r="I55" s="1"/>
      <c r="J55" s="1"/>
      <c r="K55" s="45"/>
      <c r="L55" s="45"/>
      <c r="M55" s="45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</row>
    <row r="56" spans="1:49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</row>
    <row r="57" spans="1:49" ht="13.5" customHeight="1" x14ac:dyDescent="0.2">
      <c r="A57" s="1"/>
      <c r="B57" s="1"/>
      <c r="C57" s="1"/>
      <c r="D57" s="1"/>
      <c r="E57" s="1"/>
      <c r="F57" s="1"/>
      <c r="G57" s="1"/>
      <c r="H57" s="59"/>
      <c r="I57" s="48"/>
      <c r="J57" s="45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</row>
    <row r="58" spans="1:49" ht="13.5" customHeight="1" x14ac:dyDescent="0.2">
      <c r="A58" s="1"/>
      <c r="B58" s="1"/>
      <c r="C58" s="1"/>
      <c r="D58" s="1"/>
      <c r="E58" s="1"/>
      <c r="F58" s="1"/>
      <c r="G58" s="1"/>
      <c r="H58" s="60"/>
      <c r="I58" s="48"/>
      <c r="J58" s="45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</row>
    <row r="59" spans="1:49" ht="13.5" customHeight="1" x14ac:dyDescent="0.2">
      <c r="A59" s="1"/>
      <c r="B59" s="1"/>
      <c r="C59" s="1"/>
      <c r="D59" s="1"/>
      <c r="E59" s="1"/>
      <c r="F59" s="1"/>
      <c r="G59" s="1"/>
      <c r="H59" s="61"/>
      <c r="I59" s="62"/>
      <c r="J59" s="45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</row>
    <row r="60" spans="1:49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</row>
    <row r="61" spans="1:49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</row>
    <row r="62" spans="1:49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</row>
    <row r="63" spans="1:49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45"/>
      <c r="K63" s="45"/>
      <c r="L63" s="45"/>
      <c r="M63" s="45"/>
      <c r="N63" s="45"/>
      <c r="O63" s="45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</row>
    <row r="64" spans="1:49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</row>
    <row r="65" spans="1:49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</row>
    <row r="66" spans="1:49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</row>
    <row r="67" spans="1:49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</row>
    <row r="68" spans="1:49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</row>
    <row r="69" spans="1:49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</row>
    <row r="70" spans="1:49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</row>
    <row r="71" spans="1:49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</row>
    <row r="72" spans="1:49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</row>
    <row r="73" spans="1:49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63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</row>
    <row r="74" spans="1:49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</row>
    <row r="75" spans="1:49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</row>
    <row r="76" spans="1:49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</row>
    <row r="77" spans="1:49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</row>
    <row r="78" spans="1:49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</row>
    <row r="79" spans="1:49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</row>
    <row r="80" spans="1:49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</row>
    <row r="81" spans="1:49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</row>
    <row r="82" spans="1:49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</row>
    <row r="83" spans="1:49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</row>
    <row r="84" spans="1:49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</row>
    <row r="85" spans="1:49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</row>
    <row r="86" spans="1:49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</row>
    <row r="87" spans="1:49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</row>
    <row r="88" spans="1:49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</row>
    <row r="89" spans="1:49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</row>
    <row r="90" spans="1:49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</row>
    <row r="91" spans="1:49" ht="13.5" customHeight="1" x14ac:dyDescent="0.25">
      <c r="A91" s="1"/>
      <c r="B91" s="64" t="s">
        <v>73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</row>
    <row r="92" spans="1:49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</row>
    <row r="93" spans="1:49" ht="13.5" customHeight="1" x14ac:dyDescent="0.2">
      <c r="A93" s="1"/>
      <c r="B93" s="38" t="s">
        <v>74</v>
      </c>
      <c r="C93" s="38" t="s">
        <v>75</v>
      </c>
      <c r="D93" s="38" t="s">
        <v>76</v>
      </c>
      <c r="E93" s="38" t="s">
        <v>77</v>
      </c>
      <c r="F93" s="38" t="s">
        <v>78</v>
      </c>
      <c r="G93" s="38" t="s">
        <v>79</v>
      </c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</row>
    <row r="94" spans="1:49" ht="13.5" customHeight="1" x14ac:dyDescent="0.25">
      <c r="A94" s="1"/>
      <c r="B94" s="65">
        <f>+C9</f>
        <v>1500000</v>
      </c>
      <c r="C94" s="66">
        <f t="shared" ref="C94:G94" si="22">+I24</f>
        <v>825000</v>
      </c>
      <c r="D94" s="67">
        <f t="shared" si="22"/>
        <v>1200000</v>
      </c>
      <c r="E94" s="67">
        <f t="shared" si="22"/>
        <v>1575000</v>
      </c>
      <c r="F94" s="67">
        <f t="shared" si="22"/>
        <v>1950000</v>
      </c>
      <c r="G94" s="67">
        <f t="shared" si="22"/>
        <v>2325000</v>
      </c>
      <c r="H94" s="1"/>
      <c r="I94" s="1"/>
      <c r="J94" s="1"/>
      <c r="K94" s="1"/>
      <c r="L94" s="1"/>
      <c r="M94" s="1"/>
      <c r="N94" s="1"/>
      <c r="O94" s="1"/>
      <c r="P94" s="1"/>
      <c r="Q94" s="68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</row>
    <row r="95" spans="1:49" ht="13.5" customHeight="1" x14ac:dyDescent="0.2">
      <c r="A95" s="1"/>
      <c r="B95" s="69"/>
      <c r="C95" s="70">
        <v>0</v>
      </c>
      <c r="D95" s="71">
        <v>0</v>
      </c>
      <c r="E95" s="71">
        <v>0</v>
      </c>
      <c r="F95" s="71">
        <v>0</v>
      </c>
      <c r="G95" s="71">
        <v>0</v>
      </c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</row>
    <row r="96" spans="1:49" ht="13.5" customHeight="1" x14ac:dyDescent="0.2">
      <c r="A96" s="1"/>
      <c r="B96" s="69"/>
      <c r="C96" s="72">
        <v>0</v>
      </c>
      <c r="D96" s="73">
        <v>0</v>
      </c>
      <c r="E96" s="73">
        <v>0</v>
      </c>
      <c r="F96" s="73">
        <v>0</v>
      </c>
      <c r="G96" s="73">
        <v>0</v>
      </c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</row>
    <row r="97" spans="1:49" ht="13.5" customHeight="1" x14ac:dyDescent="0.2">
      <c r="A97" s="1"/>
      <c r="B97" s="69"/>
      <c r="C97" s="72">
        <v>0</v>
      </c>
      <c r="D97" s="73">
        <v>0</v>
      </c>
      <c r="E97" s="73">
        <v>0</v>
      </c>
      <c r="F97" s="73">
        <v>0</v>
      </c>
      <c r="G97" s="73">
        <v>0</v>
      </c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</row>
    <row r="98" spans="1:49" ht="13.5" customHeight="1" x14ac:dyDescent="0.25">
      <c r="A98" s="1"/>
      <c r="B98" s="69"/>
      <c r="C98" s="72">
        <v>0</v>
      </c>
      <c r="D98" s="73">
        <v>0</v>
      </c>
      <c r="E98" s="73">
        <v>0</v>
      </c>
      <c r="F98" s="73">
        <v>0</v>
      </c>
      <c r="G98" s="73">
        <v>0</v>
      </c>
      <c r="H98" s="1"/>
      <c r="I98" s="1"/>
      <c r="J98" s="74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</row>
    <row r="99" spans="1:49" ht="13.5" customHeight="1" x14ac:dyDescent="0.2">
      <c r="A99" s="1"/>
      <c r="B99" s="69"/>
      <c r="C99" s="72">
        <v>0</v>
      </c>
      <c r="D99" s="73">
        <v>0</v>
      </c>
      <c r="E99" s="73">
        <v>0</v>
      </c>
      <c r="F99" s="73">
        <v>0</v>
      </c>
      <c r="G99" s="73">
        <v>0</v>
      </c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</row>
    <row r="100" spans="1:49" ht="13.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</row>
    <row r="101" spans="1:49" ht="13.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</row>
    <row r="102" spans="1:49" ht="13.5" customHeight="1" x14ac:dyDescent="0.2">
      <c r="A102" s="1"/>
      <c r="B102" s="75"/>
      <c r="C102" s="76" t="s">
        <v>80</v>
      </c>
      <c r="D102" s="77"/>
      <c r="E102" s="75"/>
      <c r="F102" s="75"/>
      <c r="G102" s="75"/>
      <c r="H102" s="75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</row>
    <row r="103" spans="1:49" ht="13.5" customHeight="1" x14ac:dyDescent="0.2">
      <c r="A103" s="1"/>
      <c r="B103" s="75"/>
      <c r="C103" s="78" t="s">
        <v>81</v>
      </c>
      <c r="D103" s="79">
        <f>D102</f>
        <v>0</v>
      </c>
      <c r="E103" s="80" t="s">
        <v>82</v>
      </c>
      <c r="F103" s="77"/>
      <c r="G103" s="75"/>
      <c r="H103" s="75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</row>
    <row r="104" spans="1:49" ht="13.5" customHeight="1" x14ac:dyDescent="0.2">
      <c r="A104" s="1"/>
      <c r="B104" s="75"/>
      <c r="C104" s="81" t="s">
        <v>83</v>
      </c>
      <c r="D104" s="82">
        <f>F103</f>
        <v>0</v>
      </c>
      <c r="E104" s="1"/>
      <c r="F104" s="75"/>
      <c r="G104" s="75"/>
      <c r="H104" s="75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</row>
    <row r="105" spans="1:49" ht="13.5" customHeight="1" x14ac:dyDescent="0.2">
      <c r="A105" s="1"/>
      <c r="B105" s="75"/>
      <c r="C105" s="75"/>
      <c r="D105" s="75"/>
      <c r="E105" s="75"/>
      <c r="F105" s="75"/>
      <c r="G105" s="75"/>
      <c r="H105" s="75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</row>
    <row r="106" spans="1:49" ht="13.5" customHeight="1" x14ac:dyDescent="0.2">
      <c r="A106" s="1"/>
      <c r="B106" s="75"/>
      <c r="C106" s="75"/>
      <c r="D106" s="75"/>
      <c r="E106" s="75"/>
      <c r="F106" s="75"/>
      <c r="G106" s="75"/>
      <c r="H106" s="75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</row>
    <row r="107" spans="1:49" ht="13.5" customHeight="1" x14ac:dyDescent="0.2">
      <c r="A107" s="1"/>
      <c r="B107" s="75"/>
      <c r="C107" s="75"/>
      <c r="D107" s="75"/>
      <c r="E107" s="75"/>
      <c r="F107" s="75"/>
      <c r="G107" s="75"/>
      <c r="H107" s="75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</row>
    <row r="108" spans="1:49" ht="13.5" customHeight="1" x14ac:dyDescent="0.2">
      <c r="A108" s="1"/>
      <c r="B108" s="75"/>
      <c r="C108" s="75"/>
      <c r="D108" s="75"/>
      <c r="E108" s="75"/>
      <c r="F108" s="75"/>
      <c r="G108" s="75"/>
      <c r="H108" s="75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</row>
    <row r="109" spans="1:49" ht="13.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</row>
    <row r="110" spans="1:49" ht="13.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</row>
    <row r="111" spans="1:49" ht="13.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</row>
    <row r="112" spans="1:49" ht="13.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</row>
    <row r="113" spans="1:49" ht="13.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</row>
    <row r="114" spans="1:49" ht="13.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</row>
    <row r="115" spans="1:49" ht="13.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</row>
    <row r="116" spans="1:49" ht="13.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</row>
    <row r="117" spans="1:49" ht="13.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</row>
    <row r="118" spans="1:49" ht="13.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</row>
    <row r="119" spans="1:49" ht="13.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</row>
    <row r="120" spans="1:49" ht="13.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</row>
    <row r="121" spans="1:49" ht="13.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</row>
    <row r="122" spans="1:49" ht="13.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</row>
    <row r="123" spans="1:49" ht="13.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</row>
    <row r="124" spans="1:49" ht="13.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</row>
    <row r="125" spans="1:49" ht="13.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</row>
    <row r="126" spans="1:49" ht="13.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</row>
    <row r="127" spans="1:49" ht="13.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</row>
    <row r="128" spans="1:49" ht="13.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</row>
    <row r="129" spans="1:49" ht="13.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</row>
    <row r="130" spans="1:49" ht="13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</row>
    <row r="131" spans="1:49" ht="13.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</row>
    <row r="132" spans="1:49" ht="13.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</row>
    <row r="133" spans="1:49" ht="13.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</row>
    <row r="134" spans="1:49" ht="13.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</row>
    <row r="135" spans="1:49" ht="13.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</row>
    <row r="136" spans="1:49" ht="13.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</row>
    <row r="137" spans="1:49" ht="13.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</row>
    <row r="138" spans="1:49" ht="13.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</row>
    <row r="139" spans="1:49" ht="13.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</row>
    <row r="140" spans="1:49" ht="13.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</row>
    <row r="141" spans="1:49" ht="13.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</row>
    <row r="142" spans="1:49" ht="13.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</row>
    <row r="143" spans="1:49" ht="13.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</row>
    <row r="144" spans="1:49" ht="13.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</row>
    <row r="145" spans="1:49" ht="13.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</row>
    <row r="146" spans="1:49" ht="13.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</row>
    <row r="147" spans="1:49" ht="13.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</row>
    <row r="148" spans="1:49" ht="13.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</row>
    <row r="149" spans="1:49" ht="13.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</row>
    <row r="150" spans="1:49" ht="13.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</row>
    <row r="151" spans="1:49" ht="13.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</row>
    <row r="152" spans="1:49" ht="13.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</row>
    <row r="153" spans="1:49" ht="13.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</row>
    <row r="154" spans="1:49" ht="13.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</row>
    <row r="155" spans="1:49" ht="13.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</row>
    <row r="156" spans="1:49" ht="13.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</row>
    <row r="157" spans="1:49" ht="13.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</row>
    <row r="158" spans="1:49" ht="13.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</row>
    <row r="159" spans="1:49" ht="13.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</row>
    <row r="160" spans="1:49" ht="13.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</row>
    <row r="161" spans="1:49" ht="13.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</row>
    <row r="162" spans="1:49" ht="13.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</row>
    <row r="163" spans="1:49" ht="13.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</row>
    <row r="164" spans="1:49" ht="13.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</row>
    <row r="165" spans="1:49" ht="13.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</row>
    <row r="166" spans="1:49" ht="13.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</row>
    <row r="167" spans="1:49" ht="13.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</row>
    <row r="168" spans="1:49" ht="13.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</row>
    <row r="169" spans="1:49" ht="13.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</row>
    <row r="170" spans="1:49" ht="13.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</row>
    <row r="171" spans="1:49" ht="13.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</row>
    <row r="172" spans="1:49" ht="13.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</row>
    <row r="173" spans="1:49" ht="13.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</row>
    <row r="174" spans="1:49" ht="13.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</row>
    <row r="175" spans="1:49" ht="13.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</row>
    <row r="176" spans="1:49" ht="13.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</row>
    <row r="177" spans="1:49" ht="13.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</row>
    <row r="178" spans="1:49" ht="13.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</row>
    <row r="179" spans="1:49" ht="13.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</row>
    <row r="180" spans="1:49" ht="13.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</row>
    <row r="181" spans="1:49" ht="13.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</row>
    <row r="182" spans="1:49" ht="13.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</row>
    <row r="183" spans="1:49" ht="13.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</row>
    <row r="184" spans="1:49" ht="13.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</row>
    <row r="185" spans="1:49" ht="13.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</row>
    <row r="186" spans="1:49" ht="13.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</row>
    <row r="187" spans="1:49" ht="13.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</row>
    <row r="188" spans="1:49" ht="13.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</row>
    <row r="189" spans="1:49" ht="13.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</row>
    <row r="190" spans="1:49" ht="13.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</row>
    <row r="191" spans="1:49" ht="13.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</row>
    <row r="192" spans="1:49" ht="13.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</row>
    <row r="193" spans="1:49" ht="13.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</row>
    <row r="194" spans="1:49" ht="13.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</row>
    <row r="195" spans="1:49" ht="13.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</row>
    <row r="196" spans="1:49" ht="13.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</row>
    <row r="197" spans="1:49" ht="13.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</row>
    <row r="198" spans="1:49" ht="13.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</row>
    <row r="199" spans="1:49" ht="13.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</row>
    <row r="200" spans="1:49" ht="13.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</row>
    <row r="201" spans="1:49" ht="13.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</row>
    <row r="202" spans="1:49" ht="13.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</row>
    <row r="203" spans="1:49" ht="13.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</row>
    <row r="204" spans="1:49" ht="13.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</row>
    <row r="205" spans="1:49" ht="13.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</row>
    <row r="206" spans="1:49" ht="13.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</row>
    <row r="207" spans="1:49" ht="13.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</row>
    <row r="208" spans="1:49" ht="13.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</row>
    <row r="209" spans="1:49" ht="13.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</row>
    <row r="210" spans="1:49" ht="13.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</row>
    <row r="211" spans="1:49" ht="13.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</row>
    <row r="212" spans="1:49" ht="13.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</row>
    <row r="213" spans="1:49" ht="13.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</row>
    <row r="214" spans="1:49" ht="13.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</row>
    <row r="215" spans="1:49" ht="13.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</row>
    <row r="216" spans="1:49" ht="13.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</row>
    <row r="217" spans="1:49" ht="13.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</row>
    <row r="218" spans="1:49" ht="13.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</row>
    <row r="219" spans="1:49" ht="13.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</row>
    <row r="220" spans="1:49" ht="13.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</row>
    <row r="221" spans="1:49" ht="13.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</row>
    <row r="222" spans="1:49" ht="13.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</row>
    <row r="223" spans="1:49" ht="13.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</row>
    <row r="224" spans="1:49" ht="13.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</row>
    <row r="225" spans="1:49" ht="13.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</row>
    <row r="226" spans="1:49" ht="13.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</row>
    <row r="227" spans="1:49" ht="13.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</row>
    <row r="228" spans="1:49" ht="13.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</row>
    <row r="229" spans="1:49" ht="13.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</row>
    <row r="230" spans="1:49" ht="13.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</row>
    <row r="231" spans="1:49" ht="13.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</row>
    <row r="232" spans="1:49" ht="13.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</row>
    <row r="233" spans="1:49" ht="13.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</row>
    <row r="234" spans="1:49" ht="13.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</row>
    <row r="235" spans="1:49" ht="13.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</row>
    <row r="236" spans="1:49" ht="13.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</row>
    <row r="237" spans="1:49" ht="13.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</row>
    <row r="238" spans="1:49" ht="13.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</row>
    <row r="239" spans="1:49" ht="13.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</row>
    <row r="240" spans="1:49" ht="13.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</row>
    <row r="241" spans="1:49" ht="13.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</row>
    <row r="242" spans="1:49" ht="13.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</row>
    <row r="243" spans="1:49" ht="13.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</row>
    <row r="244" spans="1:49" ht="13.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</row>
    <row r="245" spans="1:49" ht="13.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</row>
    <row r="246" spans="1:49" ht="13.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</row>
    <row r="247" spans="1:49" ht="13.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</row>
    <row r="248" spans="1:49" ht="13.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</row>
    <row r="249" spans="1:49" ht="13.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</row>
    <row r="250" spans="1:49" ht="13.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</row>
    <row r="251" spans="1:49" ht="13.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</row>
    <row r="252" spans="1:49" ht="13.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</row>
    <row r="253" spans="1:49" ht="13.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</row>
    <row r="254" spans="1:49" ht="13.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</row>
    <row r="255" spans="1:49" ht="13.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</row>
    <row r="256" spans="1:49" ht="13.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</row>
    <row r="257" spans="1:49" ht="13.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</row>
    <row r="258" spans="1:49" ht="13.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</row>
    <row r="259" spans="1:49" ht="13.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</row>
    <row r="260" spans="1:49" ht="13.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</row>
    <row r="261" spans="1:49" ht="13.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</row>
    <row r="262" spans="1:49" ht="13.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</row>
    <row r="263" spans="1:49" ht="13.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</row>
    <row r="264" spans="1:49" ht="13.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</row>
    <row r="265" spans="1:49" ht="13.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</row>
    <row r="266" spans="1:49" ht="13.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</row>
    <row r="267" spans="1:49" ht="13.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</row>
    <row r="268" spans="1:49" ht="13.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</row>
    <row r="269" spans="1:49" ht="13.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</row>
    <row r="270" spans="1:49" ht="13.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</row>
    <row r="271" spans="1:49" ht="13.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</row>
    <row r="272" spans="1:49" ht="13.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</row>
    <row r="273" spans="1:49" ht="13.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</row>
    <row r="274" spans="1:49" ht="13.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</row>
    <row r="275" spans="1:49" ht="13.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</row>
    <row r="276" spans="1:49" ht="13.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</row>
    <row r="277" spans="1:49" ht="13.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</row>
    <row r="278" spans="1:49" ht="13.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</row>
    <row r="279" spans="1:49" ht="13.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</row>
    <row r="280" spans="1:49" ht="13.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</row>
    <row r="281" spans="1:49" ht="13.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</row>
    <row r="282" spans="1:49" ht="13.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</row>
    <row r="283" spans="1:49" ht="13.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</row>
    <row r="284" spans="1:49" ht="13.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</row>
    <row r="285" spans="1:49" ht="13.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</row>
    <row r="286" spans="1:49" ht="13.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</row>
    <row r="287" spans="1:49" ht="13.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</row>
    <row r="288" spans="1:49" ht="13.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</row>
    <row r="289" spans="1:49" ht="13.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</row>
    <row r="290" spans="1:49" ht="13.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</row>
    <row r="291" spans="1:49" ht="13.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</row>
    <row r="292" spans="1:49" ht="13.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</row>
    <row r="293" spans="1:49" ht="13.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</row>
    <row r="294" spans="1:49" ht="13.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</row>
    <row r="295" spans="1:49" ht="13.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</row>
    <row r="296" spans="1:49" ht="13.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</row>
    <row r="297" spans="1:49" ht="13.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</row>
    <row r="298" spans="1:49" ht="13.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</row>
    <row r="299" spans="1:49" ht="13.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</row>
    <row r="300" spans="1:49" ht="13.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</row>
    <row r="301" spans="1:49" ht="13.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</row>
    <row r="302" spans="1:49" ht="13.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</row>
    <row r="303" spans="1:49" ht="13.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</row>
    <row r="304" spans="1:49" ht="13.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</row>
    <row r="305" spans="1:49" ht="13.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</row>
    <row r="306" spans="1:49" ht="13.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</row>
    <row r="307" spans="1:49" ht="13.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</row>
    <row r="308" spans="1:49" ht="13.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</row>
    <row r="309" spans="1:49" ht="13.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</row>
    <row r="310" spans="1:49" ht="13.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</row>
    <row r="311" spans="1:49" ht="13.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</row>
    <row r="312" spans="1:49" ht="13.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</row>
    <row r="313" spans="1:49" ht="13.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</row>
    <row r="314" spans="1:49" ht="13.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</row>
    <row r="315" spans="1:49" ht="13.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</row>
    <row r="316" spans="1:49" ht="13.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</row>
    <row r="317" spans="1:49" ht="13.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</row>
    <row r="318" spans="1:49" ht="13.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</row>
    <row r="319" spans="1:49" ht="13.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</row>
    <row r="320" spans="1:49" ht="13.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</row>
    <row r="321" spans="1:49" ht="13.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</row>
    <row r="322" spans="1:49" ht="13.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</row>
    <row r="323" spans="1:49" ht="13.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</row>
    <row r="324" spans="1:49" ht="13.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</row>
    <row r="325" spans="1:49" ht="13.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</row>
    <row r="326" spans="1:49" ht="13.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</row>
    <row r="327" spans="1:49" ht="13.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</row>
    <row r="328" spans="1:49" ht="13.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</row>
    <row r="329" spans="1:49" ht="13.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</row>
    <row r="330" spans="1:49" ht="13.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</row>
    <row r="331" spans="1:49" ht="13.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</row>
    <row r="332" spans="1:49" ht="13.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</row>
    <row r="333" spans="1:49" ht="13.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</row>
    <row r="334" spans="1:49" ht="13.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</row>
    <row r="335" spans="1:49" ht="13.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</row>
    <row r="336" spans="1:49" ht="13.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</row>
    <row r="337" spans="1:49" ht="13.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</row>
    <row r="338" spans="1:49" ht="13.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</row>
    <row r="339" spans="1:49" ht="13.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</row>
    <row r="340" spans="1:49" ht="13.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</row>
    <row r="341" spans="1:49" ht="13.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</row>
    <row r="342" spans="1:49" ht="13.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</row>
    <row r="343" spans="1:49" ht="13.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</row>
    <row r="344" spans="1:49" ht="13.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</row>
    <row r="345" spans="1:49" ht="13.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</row>
    <row r="346" spans="1:49" ht="13.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</row>
    <row r="347" spans="1:49" ht="13.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</row>
    <row r="348" spans="1:49" ht="13.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</row>
    <row r="349" spans="1:49" ht="13.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</row>
    <row r="350" spans="1:49" ht="13.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</row>
    <row r="351" spans="1:49" ht="13.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</row>
    <row r="352" spans="1:49" ht="13.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</row>
    <row r="353" spans="1:49" ht="13.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</row>
    <row r="354" spans="1:49" ht="13.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</row>
    <row r="355" spans="1:49" ht="13.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</row>
    <row r="356" spans="1:49" ht="13.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</row>
    <row r="357" spans="1:49" ht="13.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</row>
    <row r="358" spans="1:49" ht="13.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</row>
    <row r="359" spans="1:49" ht="13.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</row>
    <row r="360" spans="1:49" ht="13.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</row>
    <row r="361" spans="1:49" ht="13.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</row>
    <row r="362" spans="1:49" ht="13.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</row>
    <row r="363" spans="1:49" ht="13.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</row>
    <row r="364" spans="1:49" ht="13.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</row>
    <row r="365" spans="1:49" ht="13.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</row>
    <row r="366" spans="1:49" ht="13.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</row>
    <row r="367" spans="1:49" ht="13.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</row>
    <row r="368" spans="1:49" ht="13.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</row>
    <row r="369" spans="1:49" ht="13.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</row>
    <row r="370" spans="1:49" ht="13.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</row>
    <row r="371" spans="1:49" ht="13.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</row>
    <row r="372" spans="1:49" ht="13.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</row>
    <row r="373" spans="1:49" ht="13.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</row>
    <row r="374" spans="1:49" ht="13.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</row>
    <row r="375" spans="1:49" ht="13.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</row>
    <row r="376" spans="1:49" ht="13.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</row>
    <row r="377" spans="1:49" ht="13.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</row>
    <row r="378" spans="1:49" ht="13.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</row>
    <row r="379" spans="1:49" ht="13.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</row>
    <row r="380" spans="1:49" ht="13.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</row>
    <row r="381" spans="1:49" ht="13.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</row>
    <row r="382" spans="1:49" ht="13.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</row>
    <row r="383" spans="1:49" ht="13.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</row>
    <row r="384" spans="1:49" ht="13.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</row>
    <row r="385" spans="1:49" ht="13.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</row>
    <row r="386" spans="1:49" ht="13.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</row>
    <row r="387" spans="1:49" ht="13.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</row>
    <row r="388" spans="1:49" ht="13.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</row>
    <row r="389" spans="1:49" ht="13.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</row>
    <row r="390" spans="1:49" ht="13.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</row>
    <row r="391" spans="1:49" ht="13.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</row>
    <row r="392" spans="1:49" ht="13.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</row>
    <row r="393" spans="1:49" ht="13.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</row>
    <row r="394" spans="1:49" ht="13.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</row>
    <row r="395" spans="1:49" ht="13.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</row>
    <row r="396" spans="1:49" ht="13.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</row>
    <row r="397" spans="1:49" ht="13.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</row>
    <row r="398" spans="1:49" ht="13.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</row>
    <row r="399" spans="1:49" ht="13.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</row>
    <row r="400" spans="1:49" ht="13.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</row>
    <row r="401" spans="1:49" ht="13.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</row>
    <row r="402" spans="1:49" ht="13.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</row>
    <row r="403" spans="1:49" ht="13.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</row>
    <row r="404" spans="1:49" ht="13.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</row>
    <row r="405" spans="1:49" ht="13.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</row>
    <row r="406" spans="1:49" ht="13.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</row>
    <row r="407" spans="1:49" ht="13.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</row>
    <row r="408" spans="1:49" ht="13.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</row>
    <row r="409" spans="1:49" ht="13.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</row>
    <row r="410" spans="1:49" ht="13.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</row>
    <row r="411" spans="1:49" ht="13.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</row>
    <row r="412" spans="1:49" ht="13.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</row>
    <row r="413" spans="1:49" ht="13.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</row>
    <row r="414" spans="1:49" ht="13.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</row>
    <row r="415" spans="1:49" ht="13.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</row>
    <row r="416" spans="1:49" ht="13.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</row>
    <row r="417" spans="1:49" ht="13.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</row>
    <row r="418" spans="1:49" ht="13.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</row>
    <row r="419" spans="1:49" ht="13.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</row>
    <row r="420" spans="1:49" ht="13.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</row>
    <row r="421" spans="1:49" ht="13.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</row>
    <row r="422" spans="1:49" ht="13.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</row>
    <row r="423" spans="1:49" ht="13.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</row>
    <row r="424" spans="1:49" ht="13.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</row>
    <row r="425" spans="1:49" ht="13.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</row>
    <row r="426" spans="1:49" ht="13.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</row>
    <row r="427" spans="1:49" ht="13.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</row>
    <row r="428" spans="1:49" ht="13.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</row>
    <row r="429" spans="1:49" ht="13.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</row>
    <row r="430" spans="1:49" ht="13.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</row>
    <row r="431" spans="1:49" ht="13.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</row>
    <row r="432" spans="1:49" ht="13.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</row>
    <row r="433" spans="1:49" ht="13.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</row>
    <row r="434" spans="1:49" ht="13.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</row>
    <row r="435" spans="1:49" ht="13.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</row>
    <row r="436" spans="1:49" ht="13.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</row>
    <row r="437" spans="1:49" ht="13.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</row>
    <row r="438" spans="1:49" ht="13.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</row>
    <row r="439" spans="1:49" ht="13.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</row>
    <row r="440" spans="1:49" ht="13.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</row>
    <row r="441" spans="1:49" ht="13.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</row>
    <row r="442" spans="1:49" ht="13.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</row>
    <row r="443" spans="1:49" ht="13.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</row>
    <row r="444" spans="1:49" ht="13.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</row>
    <row r="445" spans="1:49" ht="13.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</row>
    <row r="446" spans="1:49" ht="13.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</row>
    <row r="447" spans="1:49" ht="13.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</row>
    <row r="448" spans="1:49" ht="13.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</row>
    <row r="449" spans="1:49" ht="13.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</row>
    <row r="450" spans="1:49" ht="13.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</row>
    <row r="451" spans="1:49" ht="13.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</row>
    <row r="452" spans="1:49" ht="13.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</row>
    <row r="453" spans="1:49" ht="13.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</row>
    <row r="454" spans="1:49" ht="13.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</row>
    <row r="455" spans="1:49" ht="13.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</row>
    <row r="456" spans="1:49" ht="13.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</row>
    <row r="457" spans="1:49" ht="13.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</row>
    <row r="458" spans="1:49" ht="13.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</row>
    <row r="459" spans="1:49" ht="13.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</row>
    <row r="460" spans="1:49" ht="13.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</row>
    <row r="461" spans="1:49" ht="13.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</row>
    <row r="462" spans="1:49" ht="13.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</row>
    <row r="463" spans="1:49" ht="13.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</row>
    <row r="464" spans="1:49" ht="13.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</row>
    <row r="465" spans="1:49" ht="13.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</row>
    <row r="466" spans="1:49" ht="13.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</row>
    <row r="467" spans="1:49" ht="13.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</row>
    <row r="468" spans="1:49" ht="13.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</row>
    <row r="469" spans="1:49" ht="13.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</row>
    <row r="470" spans="1:49" ht="13.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</row>
    <row r="471" spans="1:49" ht="13.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</row>
    <row r="472" spans="1:49" ht="13.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</row>
    <row r="473" spans="1:49" ht="13.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</row>
    <row r="474" spans="1:49" ht="13.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</row>
    <row r="475" spans="1:49" ht="13.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</row>
    <row r="476" spans="1:49" ht="13.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</row>
    <row r="477" spans="1:49" ht="13.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</row>
    <row r="478" spans="1:49" ht="13.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</row>
    <row r="479" spans="1:49" ht="13.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</row>
    <row r="480" spans="1:49" ht="13.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</row>
    <row r="481" spans="1:49" ht="13.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</row>
    <row r="482" spans="1:49" ht="13.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</row>
    <row r="483" spans="1:49" ht="13.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</row>
    <row r="484" spans="1:49" ht="13.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</row>
    <row r="485" spans="1:49" ht="13.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</row>
    <row r="486" spans="1:49" ht="13.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</row>
    <row r="487" spans="1:49" ht="13.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</row>
    <row r="488" spans="1:49" ht="13.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</row>
    <row r="489" spans="1:49" ht="13.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</row>
    <row r="490" spans="1:49" ht="13.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</row>
    <row r="491" spans="1:49" ht="13.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</row>
    <row r="492" spans="1:49" ht="13.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</row>
    <row r="493" spans="1:49" ht="13.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</row>
    <row r="494" spans="1:49" ht="13.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</row>
    <row r="495" spans="1:49" ht="13.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</row>
    <row r="496" spans="1:49" ht="13.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</row>
    <row r="497" spans="1:49" ht="13.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</row>
    <row r="498" spans="1:49" ht="13.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</row>
    <row r="499" spans="1:49" ht="13.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</row>
    <row r="500" spans="1:49" ht="13.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</row>
    <row r="501" spans="1:49" ht="13.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</row>
    <row r="502" spans="1:49" ht="13.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</row>
    <row r="503" spans="1:49" ht="13.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</row>
    <row r="504" spans="1:49" ht="13.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</row>
    <row r="505" spans="1:49" ht="13.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</row>
    <row r="506" spans="1:49" ht="13.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</row>
    <row r="507" spans="1:49" ht="13.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</row>
    <row r="508" spans="1:49" ht="13.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</row>
    <row r="509" spans="1:49" ht="13.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</row>
    <row r="510" spans="1:49" ht="13.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</row>
    <row r="511" spans="1:49" ht="13.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</row>
    <row r="512" spans="1:49" ht="13.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</row>
    <row r="513" spans="1:49" ht="13.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</row>
    <row r="514" spans="1:49" ht="13.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</row>
    <row r="515" spans="1:49" ht="13.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</row>
    <row r="516" spans="1:49" ht="13.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</row>
    <row r="517" spans="1:49" ht="13.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</row>
    <row r="518" spans="1:49" ht="13.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</row>
    <row r="519" spans="1:49" ht="13.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</row>
    <row r="520" spans="1:49" ht="13.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</row>
    <row r="521" spans="1:49" ht="13.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</row>
    <row r="522" spans="1:49" ht="13.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</row>
    <row r="523" spans="1:49" ht="13.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</row>
    <row r="524" spans="1:49" ht="13.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</row>
    <row r="525" spans="1:49" ht="13.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</row>
    <row r="526" spans="1:49" ht="13.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</row>
    <row r="527" spans="1:49" ht="13.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</row>
    <row r="528" spans="1:49" ht="13.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</row>
    <row r="529" spans="1:49" ht="13.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</row>
    <row r="530" spans="1:49" ht="13.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</row>
    <row r="531" spans="1:49" ht="13.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</row>
    <row r="532" spans="1:49" ht="13.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</row>
    <row r="533" spans="1:49" ht="13.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</row>
    <row r="534" spans="1:49" ht="13.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</row>
    <row r="535" spans="1:49" ht="13.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</row>
    <row r="536" spans="1:49" ht="13.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</row>
    <row r="537" spans="1:49" ht="13.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</row>
    <row r="538" spans="1:49" ht="13.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</row>
    <row r="539" spans="1:49" ht="13.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</row>
    <row r="540" spans="1:49" ht="13.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</row>
    <row r="541" spans="1:49" ht="13.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</row>
    <row r="542" spans="1:49" ht="13.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</row>
    <row r="543" spans="1:49" ht="13.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</row>
    <row r="544" spans="1:49" ht="13.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</row>
    <row r="545" spans="1:49" ht="13.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</row>
    <row r="546" spans="1:49" ht="13.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</row>
    <row r="547" spans="1:49" ht="13.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</row>
    <row r="548" spans="1:49" ht="13.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</row>
    <row r="549" spans="1:49" ht="13.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</row>
    <row r="550" spans="1:49" ht="13.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</row>
    <row r="551" spans="1:49" ht="13.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</row>
    <row r="552" spans="1:49" ht="13.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</row>
    <row r="553" spans="1:49" ht="13.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</row>
    <row r="554" spans="1:49" ht="13.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</row>
    <row r="555" spans="1:49" ht="13.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</row>
    <row r="556" spans="1:49" ht="13.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</row>
    <row r="557" spans="1:49" ht="13.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</row>
    <row r="558" spans="1:49" ht="13.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</row>
    <row r="559" spans="1:49" ht="13.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</row>
    <row r="560" spans="1:49" ht="13.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</row>
    <row r="561" spans="1:49" ht="13.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</row>
    <row r="562" spans="1:49" ht="13.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</row>
    <row r="563" spans="1:49" ht="13.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</row>
    <row r="564" spans="1:49" ht="13.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</row>
    <row r="565" spans="1:49" ht="13.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</row>
    <row r="566" spans="1:49" ht="13.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</row>
    <row r="567" spans="1:49" ht="13.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</row>
    <row r="568" spans="1:49" ht="13.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</row>
    <row r="569" spans="1:49" ht="13.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</row>
    <row r="570" spans="1:49" ht="13.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</row>
    <row r="571" spans="1:49" ht="13.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</row>
    <row r="572" spans="1:49" ht="13.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</row>
    <row r="573" spans="1:49" ht="13.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</row>
    <row r="574" spans="1:49" ht="13.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</row>
    <row r="575" spans="1:49" ht="13.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</row>
    <row r="576" spans="1:49" ht="13.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</row>
    <row r="577" spans="1:49" ht="13.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</row>
    <row r="578" spans="1:49" ht="13.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</row>
    <row r="579" spans="1:49" ht="13.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</row>
    <row r="580" spans="1:49" ht="13.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</row>
    <row r="581" spans="1:49" ht="13.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</row>
    <row r="582" spans="1:49" ht="13.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</row>
    <row r="583" spans="1:49" ht="13.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</row>
    <row r="584" spans="1:49" ht="13.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</row>
    <row r="585" spans="1:49" ht="13.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</row>
    <row r="586" spans="1:49" ht="13.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</row>
    <row r="587" spans="1:49" ht="13.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</row>
    <row r="588" spans="1:49" ht="13.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</row>
    <row r="589" spans="1:49" ht="13.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</row>
    <row r="590" spans="1:49" ht="13.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</row>
    <row r="591" spans="1:49" ht="13.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</row>
    <row r="592" spans="1:49" ht="13.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</row>
    <row r="593" spans="1:49" ht="13.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</row>
    <row r="594" spans="1:49" ht="13.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</row>
    <row r="595" spans="1:49" ht="13.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</row>
    <row r="596" spans="1:49" ht="13.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</row>
    <row r="597" spans="1:49" ht="13.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</row>
    <row r="598" spans="1:49" ht="13.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</row>
    <row r="599" spans="1:49" ht="13.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</row>
    <row r="600" spans="1:49" ht="13.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</row>
    <row r="601" spans="1:49" ht="13.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</row>
    <row r="602" spans="1:49" ht="13.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</row>
    <row r="603" spans="1:49" ht="13.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</row>
    <row r="604" spans="1:49" ht="13.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</row>
    <row r="605" spans="1:49" ht="13.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</row>
    <row r="606" spans="1:49" ht="13.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</row>
    <row r="607" spans="1:49" ht="13.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</row>
    <row r="608" spans="1:49" ht="13.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</row>
    <row r="609" spans="1:49" ht="13.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</row>
    <row r="610" spans="1:49" ht="13.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</row>
    <row r="611" spans="1:49" ht="13.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</row>
    <row r="612" spans="1:49" ht="13.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</row>
    <row r="613" spans="1:49" ht="13.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</row>
    <row r="614" spans="1:49" ht="13.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</row>
    <row r="615" spans="1:49" ht="13.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</row>
    <row r="616" spans="1:49" ht="13.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</row>
    <row r="617" spans="1:49" ht="13.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</row>
    <row r="618" spans="1:49" ht="13.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</row>
    <row r="619" spans="1:49" ht="13.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</row>
    <row r="620" spans="1:49" ht="13.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</row>
    <row r="621" spans="1:49" ht="13.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</row>
    <row r="622" spans="1:49" ht="13.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</row>
    <row r="623" spans="1:49" ht="13.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</row>
    <row r="624" spans="1:49" ht="13.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</row>
    <row r="625" spans="1:49" ht="13.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</row>
    <row r="626" spans="1:49" ht="13.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</row>
    <row r="627" spans="1:49" ht="13.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</row>
    <row r="628" spans="1:49" ht="13.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</row>
    <row r="629" spans="1:49" ht="13.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</row>
    <row r="630" spans="1:49" ht="13.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</row>
    <row r="631" spans="1:49" ht="13.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</row>
    <row r="632" spans="1:49" ht="13.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</row>
    <row r="633" spans="1:49" ht="13.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</row>
    <row r="634" spans="1:49" ht="13.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</row>
    <row r="635" spans="1:49" ht="13.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</row>
    <row r="636" spans="1:49" ht="13.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</row>
    <row r="637" spans="1:49" ht="13.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</row>
    <row r="638" spans="1:49" ht="13.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</row>
    <row r="639" spans="1:49" ht="13.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</row>
    <row r="640" spans="1:49" ht="13.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</row>
    <row r="641" spans="1:49" ht="13.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</row>
    <row r="642" spans="1:49" ht="13.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</row>
    <row r="643" spans="1:49" ht="13.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</row>
    <row r="644" spans="1:49" ht="13.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</row>
    <row r="645" spans="1:49" ht="13.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</row>
    <row r="646" spans="1:49" ht="13.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</row>
    <row r="647" spans="1:49" ht="13.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</row>
    <row r="648" spans="1:49" ht="13.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</row>
    <row r="649" spans="1:49" ht="13.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</row>
    <row r="650" spans="1:49" ht="13.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</row>
    <row r="651" spans="1:49" ht="13.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</row>
    <row r="652" spans="1:49" ht="13.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</row>
    <row r="653" spans="1:49" ht="13.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</row>
    <row r="654" spans="1:49" ht="13.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</row>
    <row r="655" spans="1:49" ht="13.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</row>
    <row r="656" spans="1:49" ht="13.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</row>
    <row r="657" spans="1:49" ht="13.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</row>
    <row r="658" spans="1:49" ht="13.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</row>
    <row r="659" spans="1:49" ht="13.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</row>
    <row r="660" spans="1:49" ht="13.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</row>
    <row r="661" spans="1:49" ht="13.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</row>
    <row r="662" spans="1:49" ht="13.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</row>
    <row r="663" spans="1:49" ht="13.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</row>
    <row r="664" spans="1:49" ht="13.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</row>
    <row r="665" spans="1:49" ht="13.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</row>
    <row r="666" spans="1:49" ht="13.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</row>
    <row r="667" spans="1:49" ht="13.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</row>
    <row r="668" spans="1:49" ht="13.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</row>
    <row r="669" spans="1:49" ht="13.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</row>
    <row r="670" spans="1:49" ht="13.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</row>
    <row r="671" spans="1:49" ht="13.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</row>
    <row r="672" spans="1:49" ht="13.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</row>
    <row r="673" spans="1:49" ht="13.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</row>
    <row r="674" spans="1:49" ht="13.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</row>
    <row r="675" spans="1:49" ht="13.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</row>
    <row r="676" spans="1:49" ht="13.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</row>
    <row r="677" spans="1:49" ht="13.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</row>
    <row r="678" spans="1:49" ht="13.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</row>
    <row r="679" spans="1:49" ht="13.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</row>
    <row r="680" spans="1:49" ht="13.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</row>
    <row r="681" spans="1:49" ht="13.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</row>
    <row r="682" spans="1:49" ht="13.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</row>
    <row r="683" spans="1:49" ht="13.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</row>
    <row r="684" spans="1:49" ht="13.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</row>
    <row r="685" spans="1:49" ht="13.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</row>
    <row r="686" spans="1:49" ht="13.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</row>
    <row r="687" spans="1:49" ht="13.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</row>
    <row r="688" spans="1:49" ht="13.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</row>
    <row r="689" spans="1:49" ht="13.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</row>
    <row r="690" spans="1:49" ht="13.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</row>
    <row r="691" spans="1:49" ht="13.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</row>
    <row r="692" spans="1:49" ht="13.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</row>
    <row r="693" spans="1:49" ht="13.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</row>
    <row r="694" spans="1:49" ht="13.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</row>
    <row r="695" spans="1:49" ht="13.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</row>
    <row r="696" spans="1:49" ht="13.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</row>
    <row r="697" spans="1:49" ht="13.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</row>
    <row r="698" spans="1:49" ht="13.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</row>
    <row r="699" spans="1:49" ht="13.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</row>
    <row r="700" spans="1:49" ht="13.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</row>
    <row r="701" spans="1:49" ht="13.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</row>
    <row r="702" spans="1:49" ht="13.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</row>
    <row r="703" spans="1:49" ht="13.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</row>
    <row r="704" spans="1:49" ht="13.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</row>
    <row r="705" spans="1:49" ht="13.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</row>
    <row r="706" spans="1:49" ht="13.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</row>
    <row r="707" spans="1:49" ht="13.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</row>
    <row r="708" spans="1:49" ht="13.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</row>
    <row r="709" spans="1:49" ht="13.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</row>
    <row r="710" spans="1:49" ht="13.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</row>
    <row r="711" spans="1:49" ht="13.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</row>
    <row r="712" spans="1:49" ht="13.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</row>
    <row r="713" spans="1:49" ht="13.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</row>
    <row r="714" spans="1:49" ht="13.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</row>
    <row r="715" spans="1:49" ht="13.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</row>
    <row r="716" spans="1:49" ht="13.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</row>
    <row r="717" spans="1:49" ht="13.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</row>
    <row r="718" spans="1:49" ht="13.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</row>
    <row r="719" spans="1:49" ht="13.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</row>
    <row r="720" spans="1:49" ht="13.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</row>
    <row r="721" spans="1:49" ht="13.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</row>
    <row r="722" spans="1:49" ht="13.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</row>
    <row r="723" spans="1:49" ht="13.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</row>
    <row r="724" spans="1:49" ht="13.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</row>
    <row r="725" spans="1:49" ht="13.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</row>
    <row r="726" spans="1:49" ht="13.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</row>
    <row r="727" spans="1:49" ht="13.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</row>
    <row r="728" spans="1:49" ht="13.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</row>
    <row r="729" spans="1:49" ht="13.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</row>
    <row r="730" spans="1:49" ht="13.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</row>
    <row r="731" spans="1:49" ht="13.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</row>
    <row r="732" spans="1:49" ht="13.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</row>
    <row r="733" spans="1:49" ht="13.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</row>
    <row r="734" spans="1:49" ht="13.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</row>
    <row r="735" spans="1:49" ht="13.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</row>
    <row r="736" spans="1:49" ht="13.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</row>
    <row r="737" spans="1:49" ht="13.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</row>
    <row r="738" spans="1:49" ht="13.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</row>
    <row r="739" spans="1:49" ht="13.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</row>
    <row r="740" spans="1:49" ht="13.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</row>
    <row r="741" spans="1:49" ht="13.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</row>
    <row r="742" spans="1:49" ht="13.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</row>
    <row r="743" spans="1:49" ht="13.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</row>
    <row r="744" spans="1:49" ht="13.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</row>
    <row r="745" spans="1:49" ht="13.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</row>
    <row r="746" spans="1:49" ht="13.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</row>
    <row r="747" spans="1:49" ht="13.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</row>
    <row r="748" spans="1:49" ht="13.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</row>
    <row r="749" spans="1:49" ht="13.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</row>
    <row r="750" spans="1:49" ht="13.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</row>
    <row r="751" spans="1:49" ht="13.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</row>
    <row r="752" spans="1:49" ht="13.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</row>
    <row r="753" spans="1:49" ht="13.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</row>
    <row r="754" spans="1:49" ht="13.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</row>
    <row r="755" spans="1:49" ht="13.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</row>
    <row r="756" spans="1:49" ht="13.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</row>
    <row r="757" spans="1:49" ht="13.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</row>
    <row r="758" spans="1:49" ht="13.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</row>
    <row r="759" spans="1:49" ht="13.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</row>
    <row r="760" spans="1:49" ht="13.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</row>
    <row r="761" spans="1:49" ht="13.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</row>
    <row r="762" spans="1:49" ht="13.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</row>
    <row r="763" spans="1:49" ht="13.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</row>
    <row r="764" spans="1:49" ht="13.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</row>
    <row r="765" spans="1:49" ht="13.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</row>
    <row r="766" spans="1:49" ht="13.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</row>
    <row r="767" spans="1:49" ht="13.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</row>
    <row r="768" spans="1:49" ht="13.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</row>
    <row r="769" spans="1:49" ht="13.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</row>
    <row r="770" spans="1:49" ht="13.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</row>
    <row r="771" spans="1:49" ht="13.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</row>
    <row r="772" spans="1:49" ht="13.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</row>
    <row r="773" spans="1:49" ht="13.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</row>
    <row r="774" spans="1:49" ht="13.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</row>
    <row r="775" spans="1:49" ht="13.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</row>
    <row r="776" spans="1:49" ht="13.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</row>
    <row r="777" spans="1:49" ht="13.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</row>
    <row r="778" spans="1:49" ht="13.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</row>
    <row r="779" spans="1:49" ht="13.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</row>
    <row r="780" spans="1:49" ht="13.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</row>
    <row r="781" spans="1:49" ht="13.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</row>
    <row r="782" spans="1:49" ht="13.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</row>
    <row r="783" spans="1:49" ht="13.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</row>
    <row r="784" spans="1:49" ht="13.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</row>
    <row r="785" spans="1:49" ht="13.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</row>
    <row r="786" spans="1:49" ht="13.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</row>
    <row r="787" spans="1:49" ht="13.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</row>
    <row r="788" spans="1:49" ht="13.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</row>
    <row r="789" spans="1:49" ht="13.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</row>
    <row r="790" spans="1:49" ht="13.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</row>
    <row r="791" spans="1:49" ht="13.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</row>
    <row r="792" spans="1:49" ht="13.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</row>
    <row r="793" spans="1:49" ht="13.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</row>
    <row r="794" spans="1:49" ht="13.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</row>
    <row r="795" spans="1:49" ht="13.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</row>
    <row r="796" spans="1:49" ht="13.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</row>
    <row r="797" spans="1:49" ht="13.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</row>
    <row r="798" spans="1:49" ht="13.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</row>
    <row r="799" spans="1:49" ht="13.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</row>
    <row r="800" spans="1:49" ht="13.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</row>
    <row r="801" spans="1:49" ht="13.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</row>
    <row r="802" spans="1:49" ht="13.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</row>
    <row r="803" spans="1:49" ht="13.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</row>
    <row r="804" spans="1:49" ht="13.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</row>
    <row r="805" spans="1:49" ht="13.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</row>
    <row r="806" spans="1:49" ht="13.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</row>
    <row r="807" spans="1:49" ht="13.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</row>
    <row r="808" spans="1:49" ht="13.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</row>
    <row r="809" spans="1:49" ht="13.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</row>
    <row r="810" spans="1:49" ht="13.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</row>
    <row r="811" spans="1:49" ht="13.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</row>
    <row r="812" spans="1:49" ht="13.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</row>
    <row r="813" spans="1:49" ht="13.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</row>
    <row r="814" spans="1:49" ht="13.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</row>
    <row r="815" spans="1:49" ht="13.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</row>
    <row r="816" spans="1:49" ht="13.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</row>
    <row r="817" spans="1:49" ht="13.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</row>
    <row r="818" spans="1:49" ht="13.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</row>
    <row r="819" spans="1:49" ht="13.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</row>
    <row r="820" spans="1:49" ht="13.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</row>
    <row r="821" spans="1:49" ht="13.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</row>
    <row r="822" spans="1:49" ht="13.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</row>
    <row r="823" spans="1:49" ht="13.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</row>
    <row r="824" spans="1:49" ht="13.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</row>
    <row r="825" spans="1:49" ht="13.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</row>
    <row r="826" spans="1:49" ht="13.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</row>
    <row r="827" spans="1:49" ht="13.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</row>
    <row r="828" spans="1:49" ht="13.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</row>
    <row r="829" spans="1:49" ht="13.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</row>
    <row r="830" spans="1:49" ht="13.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</row>
    <row r="831" spans="1:49" ht="13.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</row>
    <row r="832" spans="1:49" ht="13.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</row>
    <row r="833" spans="1:49" ht="13.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</row>
    <row r="834" spans="1:49" ht="13.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</row>
    <row r="835" spans="1:49" ht="13.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</row>
    <row r="836" spans="1:49" ht="13.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</row>
    <row r="837" spans="1:49" ht="13.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</row>
    <row r="838" spans="1:49" ht="13.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</row>
    <row r="839" spans="1:49" ht="13.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</row>
    <row r="840" spans="1:49" ht="13.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</row>
    <row r="841" spans="1:49" ht="13.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</row>
    <row r="842" spans="1:49" ht="13.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</row>
    <row r="843" spans="1:49" ht="13.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</row>
    <row r="844" spans="1:49" ht="13.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</row>
    <row r="845" spans="1:49" ht="13.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</row>
    <row r="846" spans="1:49" ht="13.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</row>
    <row r="847" spans="1:49" ht="13.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</row>
    <row r="848" spans="1:49" ht="13.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</row>
    <row r="849" spans="1:49" ht="13.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</row>
    <row r="850" spans="1:49" ht="13.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</row>
    <row r="851" spans="1:49" ht="13.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</row>
    <row r="852" spans="1:49" ht="13.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</row>
    <row r="853" spans="1:49" ht="13.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</row>
    <row r="854" spans="1:49" ht="13.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</row>
    <row r="855" spans="1:49" ht="13.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</row>
    <row r="856" spans="1:49" ht="13.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</row>
    <row r="857" spans="1:49" ht="13.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</row>
    <row r="858" spans="1:49" ht="13.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</row>
    <row r="859" spans="1:49" ht="13.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</row>
    <row r="860" spans="1:49" ht="13.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</row>
    <row r="861" spans="1:49" ht="13.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</row>
    <row r="862" spans="1:49" ht="13.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</row>
    <row r="863" spans="1:49" ht="13.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</row>
    <row r="864" spans="1:49" ht="13.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</row>
    <row r="865" spans="1:49" ht="13.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</row>
    <row r="866" spans="1:49" ht="13.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</row>
    <row r="867" spans="1:49" ht="13.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</row>
    <row r="868" spans="1:49" ht="13.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</row>
    <row r="869" spans="1:49" ht="13.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</row>
    <row r="870" spans="1:49" ht="13.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</row>
    <row r="871" spans="1:49" ht="13.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</row>
    <row r="872" spans="1:49" ht="13.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</row>
    <row r="873" spans="1:49" ht="13.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</row>
    <row r="874" spans="1:49" ht="13.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</row>
    <row r="875" spans="1:49" ht="13.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</row>
    <row r="876" spans="1:49" ht="13.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</row>
    <row r="877" spans="1:49" ht="13.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</row>
    <row r="878" spans="1:49" ht="13.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</row>
    <row r="879" spans="1:49" ht="13.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</row>
    <row r="880" spans="1:49" ht="13.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</row>
    <row r="881" spans="1:49" ht="13.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</row>
    <row r="882" spans="1:49" ht="13.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</row>
    <row r="883" spans="1:49" ht="13.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</row>
    <row r="884" spans="1:49" ht="13.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</row>
    <row r="885" spans="1:49" ht="13.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</row>
    <row r="886" spans="1:49" ht="13.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</row>
    <row r="887" spans="1:49" ht="13.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</row>
    <row r="888" spans="1:49" ht="13.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</row>
    <row r="889" spans="1:49" ht="13.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</row>
    <row r="890" spans="1:49" ht="13.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</row>
    <row r="891" spans="1:49" ht="13.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</row>
    <row r="892" spans="1:49" ht="13.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</row>
    <row r="893" spans="1:49" ht="13.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</row>
    <row r="894" spans="1:49" ht="13.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</row>
    <row r="895" spans="1:49" ht="13.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</row>
    <row r="896" spans="1:49" ht="13.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</row>
    <row r="897" spans="1:49" ht="13.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</row>
    <row r="898" spans="1:49" ht="13.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</row>
    <row r="899" spans="1:49" ht="13.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</row>
    <row r="900" spans="1:49" ht="13.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</row>
    <row r="901" spans="1:49" ht="13.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</row>
    <row r="902" spans="1:49" ht="13.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</row>
    <row r="903" spans="1:49" ht="13.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</row>
    <row r="904" spans="1:49" ht="13.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</row>
    <row r="905" spans="1:49" ht="13.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</row>
    <row r="906" spans="1:49" ht="13.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</row>
    <row r="907" spans="1:49" ht="13.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</row>
    <row r="908" spans="1:49" ht="13.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</row>
    <row r="909" spans="1:49" ht="13.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</row>
    <row r="910" spans="1:49" ht="13.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</row>
    <row r="911" spans="1:49" ht="13.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</row>
    <row r="912" spans="1:49" ht="13.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</row>
    <row r="913" spans="1:49" ht="13.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</row>
    <row r="914" spans="1:49" ht="13.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</row>
    <row r="915" spans="1:49" ht="13.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</row>
    <row r="916" spans="1:49" ht="13.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</row>
    <row r="917" spans="1:49" ht="13.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</row>
    <row r="918" spans="1:49" ht="13.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</row>
    <row r="919" spans="1:49" ht="13.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</row>
    <row r="920" spans="1:49" ht="13.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</row>
    <row r="921" spans="1:49" ht="13.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</row>
    <row r="922" spans="1:49" ht="13.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</row>
    <row r="923" spans="1:49" ht="13.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</row>
    <row r="924" spans="1:49" ht="13.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</row>
    <row r="925" spans="1:49" ht="13.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</row>
    <row r="926" spans="1:49" ht="13.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</row>
    <row r="927" spans="1:49" ht="13.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</row>
    <row r="928" spans="1:49" ht="13.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</row>
    <row r="929" spans="1:49" ht="13.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</row>
    <row r="930" spans="1:49" ht="13.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</row>
    <row r="931" spans="1:49" ht="13.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</row>
    <row r="932" spans="1:49" ht="13.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</row>
    <row r="933" spans="1:49" ht="13.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</row>
    <row r="934" spans="1:49" ht="13.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</row>
    <row r="935" spans="1:49" ht="13.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</row>
    <row r="936" spans="1:49" ht="13.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</row>
    <row r="937" spans="1:49" ht="13.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</row>
    <row r="938" spans="1:49" ht="13.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</row>
    <row r="939" spans="1:49" ht="13.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</row>
    <row r="940" spans="1:49" ht="13.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</row>
    <row r="941" spans="1:49" ht="13.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</row>
    <row r="942" spans="1:49" ht="13.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</row>
    <row r="943" spans="1:49" ht="13.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</row>
    <row r="944" spans="1:49" ht="13.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</row>
    <row r="945" spans="1:49" ht="13.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</row>
    <row r="946" spans="1:49" ht="13.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</row>
    <row r="947" spans="1:49" ht="13.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</row>
    <row r="948" spans="1:49" ht="13.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</row>
    <row r="949" spans="1:49" ht="13.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</row>
    <row r="950" spans="1:49" ht="13.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</row>
    <row r="951" spans="1:49" ht="13.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</row>
    <row r="952" spans="1:49" ht="13.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</row>
    <row r="953" spans="1:49" ht="13.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</row>
    <row r="954" spans="1:49" ht="13.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</row>
    <row r="955" spans="1:49" ht="13.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</row>
    <row r="956" spans="1:49" ht="13.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</row>
    <row r="957" spans="1:49" ht="13.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</row>
    <row r="958" spans="1:49" ht="13.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</row>
    <row r="959" spans="1:49" ht="13.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</row>
    <row r="960" spans="1:49" ht="13.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</row>
    <row r="961" spans="1:49" ht="13.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</row>
    <row r="962" spans="1:49" ht="13.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</row>
    <row r="963" spans="1:49" ht="13.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</row>
    <row r="964" spans="1:49" ht="13.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</row>
    <row r="965" spans="1:49" ht="13.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</row>
    <row r="966" spans="1:49" ht="13.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</row>
    <row r="967" spans="1:49" ht="13.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</row>
    <row r="968" spans="1:49" ht="13.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</row>
    <row r="969" spans="1:49" ht="13.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</row>
    <row r="970" spans="1:49" ht="13.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</row>
    <row r="971" spans="1:49" ht="13.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</row>
    <row r="972" spans="1:49" ht="13.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</row>
    <row r="973" spans="1:49" ht="13.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</row>
    <row r="974" spans="1:49" ht="13.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</row>
    <row r="975" spans="1:49" ht="13.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</row>
    <row r="976" spans="1:49" ht="13.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</row>
    <row r="977" spans="1:49" ht="13.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</row>
    <row r="978" spans="1:49" ht="13.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</row>
    <row r="979" spans="1:49" ht="13.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</row>
    <row r="980" spans="1:49" ht="13.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</row>
    <row r="981" spans="1:49" ht="13.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</row>
    <row r="982" spans="1:49" ht="13.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</row>
    <row r="983" spans="1:49" ht="13.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</row>
    <row r="984" spans="1:49" ht="13.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</row>
    <row r="985" spans="1:49" ht="13.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</row>
    <row r="986" spans="1:49" ht="13.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</row>
    <row r="987" spans="1:49" ht="13.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</row>
    <row r="988" spans="1:49" ht="13.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</row>
    <row r="989" spans="1:49" ht="13.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</row>
    <row r="990" spans="1:49" ht="13.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</row>
    <row r="991" spans="1:49" ht="13.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</row>
    <row r="992" spans="1:49" ht="13.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</row>
    <row r="993" spans="1:49" ht="13.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</row>
    <row r="994" spans="1:49" ht="13.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</row>
    <row r="995" spans="1:49" ht="13.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</row>
    <row r="996" spans="1:49" ht="13.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</row>
    <row r="997" spans="1:49" ht="13.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</row>
    <row r="998" spans="1:49" ht="13.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</row>
    <row r="999" spans="1:49" ht="13.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</row>
    <row r="1000" spans="1:49" ht="13.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</row>
  </sheetData>
  <mergeCells count="6">
    <mergeCell ref="H57:I57"/>
    <mergeCell ref="H58:I58"/>
    <mergeCell ref="C25:F25"/>
    <mergeCell ref="J10:K10"/>
    <mergeCell ref="J11:K11"/>
    <mergeCell ref="J12:K12"/>
  </mergeCells>
  <pageMargins left="0.75" right="0.75" top="1" bottom="1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Mfg. Ramp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Escoto</dc:creator>
  <cp:lastModifiedBy>SUMBER REJEKI</cp:lastModifiedBy>
  <dcterms:created xsi:type="dcterms:W3CDTF">2006-01-04T16:32:32Z</dcterms:created>
  <dcterms:modified xsi:type="dcterms:W3CDTF">2021-10-15T08:01:52Z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0x0101007E2E17390A3895429B1917F3AA07225C</vt:lpwstr>
  </property>
  <property fmtid="{D5CDD505-2E9C-101B-9397-08002B2CF9AE}" pid="3" name="_dlc_DocIdItemGuid">
    <vt:lpwstr>879e438f-827e-4181-a698-1104f0a543ee</vt:lpwstr>
  </property>
  <property fmtid="{D5CDD505-2E9C-101B-9397-08002B2CF9AE}" pid="4" name="Order">
    <vt:r8>6900</vt:r8>
  </property>
  <property fmtid="{D5CDD505-2E9C-101B-9397-08002B2CF9AE}" pid="5" name="xd_ProgID">
    <vt:lpwstr/>
  </property>
  <property fmtid="{D5CDD505-2E9C-101B-9397-08002B2CF9AE}" pid="6" name="_CopySource">
    <vt:lpwstr>http://edweb/MSC/mfgandrepair/NPI/NOP/NPI Golden Rules/Project Plan/Capacity Planning Model (Template).xlsx</vt:lpwstr>
  </property>
  <property fmtid="{D5CDD505-2E9C-101B-9397-08002B2CF9AE}" pid="7" name="TemplateUrl">
    <vt:lpwstr/>
  </property>
</Properties>
</file>